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120" yWindow="75" windowWidth="15135" windowHeight="7560" activeTab="0"/>
  </bookViews>
  <sheets>
    <sheet name="JUNIORI WILKS" sheetId="1" r:id="rId1"/>
    <sheet name="JUNIORI" sheetId="2" r:id="rId2"/>
    <sheet name="DORAST" sheetId="3" r:id="rId3"/>
    <sheet name="DORAST WILKS" sheetId="4" r:id="rId4"/>
  </sheets>
  <definedNames/>
  <calcPr fullCalcOnLoad="1"/>
</workbook>
</file>

<file path=xl/sharedStrings.xml><?xml version="1.0" encoding="utf-8"?>
<sst xmlns="http://schemas.openxmlformats.org/spreadsheetml/2006/main" count="344" uniqueCount="80">
  <si>
    <t>Wilks</t>
  </si>
  <si>
    <t>Total</t>
  </si>
  <si>
    <t>kateg.</t>
  </si>
  <si>
    <t>Meno</t>
  </si>
  <si>
    <t>Oddiel</t>
  </si>
  <si>
    <t>Hmot.</t>
  </si>
  <si>
    <t>DREP</t>
  </si>
  <si>
    <t>TLAK</t>
  </si>
  <si>
    <t>ŤAH</t>
  </si>
  <si>
    <t>Wilks body</t>
  </si>
  <si>
    <t>Priezvisko</t>
  </si>
  <si>
    <t>Štart.číslo</t>
  </si>
  <si>
    <t>Alexandra Jakubcová</t>
  </si>
  <si>
    <t>Dávid Malovec</t>
  </si>
  <si>
    <t>Matej Rehák</t>
  </si>
  <si>
    <t>Jakub Person</t>
  </si>
  <si>
    <t>Vladimír Ružička</t>
  </si>
  <si>
    <t>Mikuláš Ponechal</t>
  </si>
  <si>
    <t>Martin Ondro</t>
  </si>
  <si>
    <t>Jakub Zmeko</t>
  </si>
  <si>
    <t>Marek Germánus</t>
  </si>
  <si>
    <t>Mário Štefka</t>
  </si>
  <si>
    <t>Radovan Timura</t>
  </si>
  <si>
    <t>Tomáš Turek</t>
  </si>
  <si>
    <t>Filip Czédl</t>
  </si>
  <si>
    <t>dorastenci</t>
  </si>
  <si>
    <t>-105</t>
  </si>
  <si>
    <t>ŠK SPC Častá</t>
  </si>
  <si>
    <t>Erik Boháčik</t>
  </si>
  <si>
    <t>Marek Krchnák</t>
  </si>
  <si>
    <t>Erik Setnícky</t>
  </si>
  <si>
    <t>Dominik Kurka</t>
  </si>
  <si>
    <t>Česká Republika</t>
  </si>
  <si>
    <t>Roman Oravec</t>
  </si>
  <si>
    <t>Eduard Miko</t>
  </si>
  <si>
    <t>Michael Čech</t>
  </si>
  <si>
    <r>
      <t>Daniel Gy</t>
    </r>
    <r>
      <rPr>
        <sz val="10"/>
        <rFont val="Calibri"/>
        <family val="2"/>
      </rPr>
      <t>ö</t>
    </r>
    <r>
      <rPr>
        <sz val="10"/>
        <rFont val="Arial CE"/>
        <family val="2"/>
      </rPr>
      <t>ri</t>
    </r>
  </si>
  <si>
    <t>dorastenky</t>
  </si>
  <si>
    <t>AUT</t>
  </si>
  <si>
    <t>juniorky</t>
  </si>
  <si>
    <t>juniori</t>
  </si>
  <si>
    <t>Simona Vráblová</t>
  </si>
  <si>
    <t>Stanislava Tomašovičová</t>
  </si>
  <si>
    <t>Lenka Chuťková</t>
  </si>
  <si>
    <t>Alexandra Tichy</t>
  </si>
  <si>
    <t>Radovan Novák</t>
  </si>
  <si>
    <t>Jaroslav Galáš</t>
  </si>
  <si>
    <t>Lukáš Knašinský</t>
  </si>
  <si>
    <t>Pavol Klíma</t>
  </si>
  <si>
    <t>Peter Moravčík</t>
  </si>
  <si>
    <t>Denis Miko</t>
  </si>
  <si>
    <t>KO MAG Revúca</t>
  </si>
  <si>
    <t>Samuel Kmeťo</t>
  </si>
  <si>
    <t>Gabriel Bugár</t>
  </si>
  <si>
    <t>Filip Kratina</t>
  </si>
  <si>
    <t>-120</t>
  </si>
  <si>
    <t>Dominik Olexa</t>
  </si>
  <si>
    <t>Jakub Gallo</t>
  </si>
  <si>
    <t>GRAND PRIX SLOVAKIA 2012</t>
  </si>
  <si>
    <t>6.10 ČASTÁ</t>
  </si>
  <si>
    <t xml:space="preserve">NAYTIL. Moldava n/B </t>
  </si>
  <si>
    <t>PT Zlatníky</t>
  </si>
  <si>
    <t>KST T+T Sabinov</t>
  </si>
  <si>
    <t>UNIZA PC Žilina</t>
  </si>
  <si>
    <t>FC Južanka Trenčín</t>
  </si>
  <si>
    <t>Adrián Perháč</t>
  </si>
  <si>
    <t>KST Senica</t>
  </si>
  <si>
    <t>KST Hurbanovo</t>
  </si>
  <si>
    <t>Marlene Sabaty</t>
  </si>
  <si>
    <t>wilks</t>
  </si>
  <si>
    <t>David Dubský</t>
  </si>
  <si>
    <t>Samuel Lederleitner</t>
  </si>
  <si>
    <t>-</t>
  </si>
  <si>
    <t>Marek Žiško</t>
  </si>
  <si>
    <t>Adam Mlinkovics</t>
  </si>
  <si>
    <t>GRAND PRIX SLOVAKIA 2012 - WILKS</t>
  </si>
  <si>
    <t>Katherine Haller</t>
  </si>
  <si>
    <t>Michal Križan</t>
  </si>
  <si>
    <t>Denis Šticaj</t>
  </si>
  <si>
    <t>GRAND PRIX SLOVAKIA 2012 - Wilks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</si>
</sst>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;[Red]0.0"/>
    <numFmt numFmtId="167" formatCode="0.0000;[Red]0.0000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0"/>
      <name val="Calibri"/>
      <family val="2"/>
    </font>
    <font>
      <b/>
      <sz val="22"/>
      <name val="Arial CE"/>
      <family val="2"/>
    </font>
    <font>
      <sz val="2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/>
    </xf>
    <xf numFmtId="165" fontId="2" fillId="33" borderId="12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5" fontId="2" fillId="6" borderId="12" xfId="0" applyNumberFormat="1" applyFont="1" applyFill="1" applyBorder="1" applyAlignment="1">
      <alignment horizontal="center"/>
    </xf>
    <xf numFmtId="165" fontId="2" fillId="6" borderId="10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4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65" fontId="2" fillId="6" borderId="13" xfId="0" applyNumberFormat="1" applyFont="1" applyFill="1" applyBorder="1" applyAlignment="1">
      <alignment horizontal="center"/>
    </xf>
    <xf numFmtId="165" fontId="2" fillId="33" borderId="13" xfId="0" applyNumberFormat="1" applyFont="1" applyFill="1" applyBorder="1" applyAlignment="1">
      <alignment horizontal="center"/>
    </xf>
    <xf numFmtId="2" fontId="2" fillId="33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165" fontId="2" fillId="6" borderId="20" xfId="0" applyNumberFormat="1" applyFont="1" applyFill="1" applyBorder="1" applyAlignment="1">
      <alignment horizontal="center"/>
    </xf>
    <xf numFmtId="165" fontId="2" fillId="33" borderId="20" xfId="0" applyNumberFormat="1" applyFont="1" applyFill="1" applyBorder="1" applyAlignment="1">
      <alignment horizontal="center"/>
    </xf>
    <xf numFmtId="2" fontId="2" fillId="33" borderId="26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33" borderId="11" xfId="0" applyNumberFormat="1" applyFont="1" applyFill="1" applyBorder="1" applyAlignment="1">
      <alignment horizontal="center"/>
    </xf>
    <xf numFmtId="165" fontId="0" fillId="33" borderId="12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165" fontId="0" fillId="33" borderId="13" xfId="0" applyNumberFormat="1" applyFont="1" applyFill="1" applyBorder="1" applyAlignment="1">
      <alignment horizontal="center"/>
    </xf>
    <xf numFmtId="165" fontId="0" fillId="33" borderId="2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166" fontId="0" fillId="33" borderId="11" xfId="0" applyNumberFormat="1" applyFont="1" applyFill="1" applyBorder="1" applyAlignment="1">
      <alignment horizontal="center"/>
    </xf>
    <xf numFmtId="166" fontId="0" fillId="33" borderId="12" xfId="0" applyNumberFormat="1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 horizontal="center"/>
    </xf>
    <xf numFmtId="166" fontId="0" fillId="33" borderId="11" xfId="0" applyNumberFormat="1" applyFill="1" applyBorder="1" applyAlignment="1">
      <alignment horizontal="center"/>
    </xf>
    <xf numFmtId="166" fontId="0" fillId="33" borderId="13" xfId="0" applyNumberFormat="1" applyFont="1" applyFill="1" applyBorder="1" applyAlignment="1">
      <alignment horizontal="center"/>
    </xf>
    <xf numFmtId="166" fontId="0" fillId="33" borderId="20" xfId="0" applyNumberFormat="1" applyFont="1" applyFill="1" applyBorder="1" applyAlignment="1">
      <alignment horizontal="center"/>
    </xf>
    <xf numFmtId="166" fontId="0" fillId="33" borderId="12" xfId="0" applyNumberFormat="1" applyFill="1" applyBorder="1" applyAlignment="1">
      <alignment horizontal="center"/>
    </xf>
    <xf numFmtId="166" fontId="2" fillId="33" borderId="12" xfId="0" applyNumberFormat="1" applyFon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165" fontId="0" fillId="33" borderId="29" xfId="0" applyNumberFormat="1" applyFont="1" applyFill="1" applyBorder="1" applyAlignment="1">
      <alignment horizontal="center"/>
    </xf>
    <xf numFmtId="166" fontId="0" fillId="33" borderId="29" xfId="0" applyNumberFormat="1" applyFont="1" applyFill="1" applyBorder="1" applyAlignment="1">
      <alignment horizontal="center"/>
    </xf>
    <xf numFmtId="165" fontId="2" fillId="6" borderId="29" xfId="0" applyNumberFormat="1" applyFont="1" applyFill="1" applyBorder="1" applyAlignment="1">
      <alignment horizontal="center"/>
    </xf>
    <xf numFmtId="166" fontId="0" fillId="33" borderId="29" xfId="0" applyNumberFormat="1" applyFill="1" applyBorder="1" applyAlignment="1">
      <alignment horizontal="center"/>
    </xf>
    <xf numFmtId="165" fontId="2" fillId="33" borderId="29" xfId="0" applyNumberFormat="1" applyFont="1" applyFill="1" applyBorder="1" applyAlignment="1">
      <alignment horizontal="center"/>
    </xf>
    <xf numFmtId="2" fontId="2" fillId="33" borderId="30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165" fontId="0" fillId="33" borderId="32" xfId="0" applyNumberFormat="1" applyFont="1" applyFill="1" applyBorder="1" applyAlignment="1">
      <alignment horizontal="center"/>
    </xf>
    <xf numFmtId="166" fontId="0" fillId="33" borderId="32" xfId="0" applyNumberFormat="1" applyFont="1" applyFill="1" applyBorder="1" applyAlignment="1">
      <alignment horizontal="center"/>
    </xf>
    <xf numFmtId="165" fontId="2" fillId="6" borderId="32" xfId="0" applyNumberFormat="1" applyFont="1" applyFill="1" applyBorder="1" applyAlignment="1">
      <alignment horizontal="center"/>
    </xf>
    <xf numFmtId="165" fontId="2" fillId="33" borderId="32" xfId="0" applyNumberFormat="1" applyFont="1" applyFill="1" applyBorder="1" applyAlignment="1">
      <alignment horizontal="center"/>
    </xf>
    <xf numFmtId="2" fontId="2" fillId="33" borderId="33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166" fontId="0" fillId="33" borderId="13" xfId="0" applyNumberFormat="1" applyFill="1" applyBorder="1" applyAlignment="1">
      <alignment horizontal="center"/>
    </xf>
    <xf numFmtId="166" fontId="0" fillId="36" borderId="13" xfId="0" applyNumberFormat="1" applyFont="1" applyFill="1" applyBorder="1" applyAlignment="1">
      <alignment horizontal="center"/>
    </xf>
    <xf numFmtId="166" fontId="2" fillId="6" borderId="11" xfId="0" applyNumberFormat="1" applyFont="1" applyFill="1" applyBorder="1" applyAlignment="1">
      <alignment horizontal="center"/>
    </xf>
    <xf numFmtId="166" fontId="2" fillId="33" borderId="11" xfId="0" applyNumberFormat="1" applyFont="1" applyFill="1" applyBorder="1" applyAlignment="1">
      <alignment horizontal="center"/>
    </xf>
    <xf numFmtId="166" fontId="2" fillId="6" borderId="12" xfId="0" applyNumberFormat="1" applyFont="1" applyFill="1" applyBorder="1" applyAlignment="1">
      <alignment horizontal="center"/>
    </xf>
    <xf numFmtId="166" fontId="2" fillId="6" borderId="10" xfId="0" applyNumberFormat="1" applyFont="1" applyFill="1" applyBorder="1" applyAlignment="1">
      <alignment horizontal="center"/>
    </xf>
    <xf numFmtId="166" fontId="2" fillId="33" borderId="1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25" xfId="0" applyFont="1" applyBorder="1" applyAlignment="1">
      <alignment horizontal="center" wrapText="1"/>
    </xf>
    <xf numFmtId="0" fontId="0" fillId="0" borderId="20" xfId="0" applyFont="1" applyBorder="1" applyAlignment="1">
      <alignment horizontal="left"/>
    </xf>
    <xf numFmtId="166" fontId="0" fillId="36" borderId="12" xfId="0" applyNumberFormat="1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167" fontId="0" fillId="33" borderId="11" xfId="0" applyNumberFormat="1" applyFont="1" applyFill="1" applyBorder="1" applyAlignment="1">
      <alignment horizontal="center"/>
    </xf>
    <xf numFmtId="167" fontId="0" fillId="33" borderId="12" xfId="0" applyNumberFormat="1" applyFont="1" applyFill="1" applyBorder="1" applyAlignment="1">
      <alignment horizontal="center"/>
    </xf>
    <xf numFmtId="167" fontId="0" fillId="33" borderId="10" xfId="0" applyNumberFormat="1" applyFont="1" applyFill="1" applyBorder="1" applyAlignment="1">
      <alignment horizontal="center"/>
    </xf>
    <xf numFmtId="167" fontId="0" fillId="33" borderId="13" xfId="0" applyNumberFormat="1" applyFont="1" applyFill="1" applyBorder="1" applyAlignment="1">
      <alignment horizontal="center"/>
    </xf>
    <xf numFmtId="167" fontId="0" fillId="33" borderId="32" xfId="0" applyNumberFormat="1" applyFont="1" applyFill="1" applyBorder="1" applyAlignment="1">
      <alignment horizontal="center"/>
    </xf>
    <xf numFmtId="167" fontId="0" fillId="33" borderId="29" xfId="0" applyNumberFormat="1" applyFont="1" applyFill="1" applyBorder="1" applyAlignment="1">
      <alignment horizontal="center"/>
    </xf>
    <xf numFmtId="167" fontId="0" fillId="33" borderId="2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6" fontId="2" fillId="33" borderId="20" xfId="0" applyNumberFormat="1" applyFont="1" applyFill="1" applyBorder="1" applyAlignment="1">
      <alignment horizontal="center"/>
    </xf>
    <xf numFmtId="166" fontId="2" fillId="6" borderId="13" xfId="0" applyNumberFormat="1" applyFont="1" applyFill="1" applyBorder="1" applyAlignment="1">
      <alignment horizontal="center"/>
    </xf>
    <xf numFmtId="166" fontId="2" fillId="33" borderId="13" xfId="0" applyNumberFormat="1" applyFont="1" applyFill="1" applyBorder="1" applyAlignment="1">
      <alignment horizontal="center"/>
    </xf>
    <xf numFmtId="166" fontId="0" fillId="33" borderId="20" xfId="0" applyNumberForma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2" fillId="0" borderId="4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49" fontId="0" fillId="0" borderId="2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5" fontId="0" fillId="0" borderId="2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2" fillId="33" borderId="42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33">
    <dxf>
      <font>
        <color rgb="FF006100"/>
      </font>
      <fill>
        <patternFill>
          <bgColor rgb="FFC6EFCE"/>
        </patternFill>
      </fill>
    </dxf>
    <dxf>
      <font>
        <color rgb="FFFFFFFF"/>
      </font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FF"/>
      </font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FF"/>
      </font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FF"/>
      </font>
    </dxf>
    <dxf>
      <font>
        <color rgb="FFFFFFFF"/>
      </font>
    </dxf>
    <dxf>
      <font>
        <color theme="1"/>
      </font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/>
        <i val="0"/>
        <color rgb="FFFFFFFF"/>
      </font>
      <fill>
        <patternFill>
          <fgColor rgb="FFFF0000"/>
          <bgColor rgb="FFFF0000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</dxf>
    <dxf>
      <font>
        <b val="0"/>
        <i val="0"/>
        <color theme="1"/>
      </font>
      <fill>
        <patternFill>
          <fgColor theme="0"/>
          <bgColor rgb="FFFFFFFF"/>
        </patternFill>
      </fill>
      <border/>
    </dxf>
    <dxf>
      <font>
        <b/>
        <i val="0"/>
        <color rgb="FFFFFFFF"/>
      </font>
      <fill>
        <patternFill>
          <fgColor rgb="FFFF0000"/>
          <bgColor rgb="FFFF0000"/>
        </patternFill>
      </fill>
      <border/>
    </dxf>
    <dxf>
      <font>
        <color theme="1"/>
      </font>
      <border/>
    </dxf>
    <dxf>
      <font>
        <color rgb="FFFFFFFF"/>
      </font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zoomScale="91" zoomScaleNormal="91" zoomScalePageLayoutView="0" workbookViewId="0" topLeftCell="B1">
      <selection activeCell="U6" sqref="U6:U9"/>
    </sheetView>
  </sheetViews>
  <sheetFormatPr defaultColWidth="9.00390625" defaultRowHeight="12.75"/>
  <cols>
    <col min="1" max="1" width="6.125" style="0" hidden="1" customWidth="1"/>
    <col min="2" max="2" width="6.00390625" style="13" customWidth="1"/>
    <col min="3" max="3" width="21.875" style="0" bestFit="1" customWidth="1"/>
    <col min="4" max="4" width="19.375" style="0" bestFit="1" customWidth="1"/>
    <col min="5" max="5" width="6.00390625" style="55" bestFit="1" customWidth="1"/>
    <col min="6" max="6" width="7.00390625" style="13" bestFit="1" customWidth="1"/>
    <col min="7" max="7" width="6.375" style="13" bestFit="1" customWidth="1"/>
    <col min="8" max="8" width="8.00390625" style="13" bestFit="1" customWidth="1"/>
    <col min="9" max="9" width="6.375" style="13" bestFit="1" customWidth="1"/>
    <col min="10" max="19" width="6.00390625" style="13" bestFit="1" customWidth="1"/>
    <col min="20" max="20" width="7.00390625" style="13" customWidth="1"/>
    <col min="21" max="21" width="3.00390625" style="13" bestFit="1" customWidth="1"/>
    <col min="23" max="23" width="36.625" style="0" bestFit="1" customWidth="1"/>
  </cols>
  <sheetData>
    <row r="1" spans="1:20" ht="27.75">
      <c r="A1" s="146" t="s">
        <v>75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8"/>
    </row>
    <row r="2" spans="1:20" ht="28.5" thickBot="1">
      <c r="A2" s="149" t="s">
        <v>59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</row>
    <row r="3" spans="1:20" ht="21" thickBot="1">
      <c r="A3" s="135" t="s">
        <v>39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</row>
    <row r="4" spans="1:20" ht="15.75">
      <c r="A4" s="138" t="s">
        <v>2</v>
      </c>
      <c r="B4" s="140" t="s">
        <v>11</v>
      </c>
      <c r="C4" s="59" t="s">
        <v>3</v>
      </c>
      <c r="D4" s="127" t="s">
        <v>4</v>
      </c>
      <c r="E4" s="142" t="s">
        <v>5</v>
      </c>
      <c r="F4" s="144" t="s">
        <v>0</v>
      </c>
      <c r="G4" s="126" t="s">
        <v>6</v>
      </c>
      <c r="H4" s="127"/>
      <c r="I4" s="127"/>
      <c r="J4" s="124"/>
      <c r="K4" s="126" t="s">
        <v>7</v>
      </c>
      <c r="L4" s="127"/>
      <c r="M4" s="127"/>
      <c r="N4" s="124"/>
      <c r="O4" s="126" t="s">
        <v>8</v>
      </c>
      <c r="P4" s="127"/>
      <c r="Q4" s="127"/>
      <c r="R4" s="124"/>
      <c r="S4" s="127" t="s">
        <v>1</v>
      </c>
      <c r="T4" s="129" t="s">
        <v>9</v>
      </c>
    </row>
    <row r="5" spans="1:20" ht="16.5" thickBot="1">
      <c r="A5" s="139"/>
      <c r="B5" s="141"/>
      <c r="C5" s="2" t="s">
        <v>10</v>
      </c>
      <c r="D5" s="128"/>
      <c r="E5" s="143"/>
      <c r="F5" s="145"/>
      <c r="G5" s="57">
        <v>1</v>
      </c>
      <c r="H5" s="57">
        <v>2</v>
      </c>
      <c r="I5" s="57">
        <v>3</v>
      </c>
      <c r="J5" s="125"/>
      <c r="K5" s="57">
        <v>1</v>
      </c>
      <c r="L5" s="57">
        <v>2</v>
      </c>
      <c r="M5" s="57">
        <v>3</v>
      </c>
      <c r="N5" s="125"/>
      <c r="O5" s="57">
        <v>1</v>
      </c>
      <c r="P5" s="57">
        <v>2</v>
      </c>
      <c r="Q5" s="57">
        <v>3</v>
      </c>
      <c r="R5" s="125"/>
      <c r="S5" s="128"/>
      <c r="T5" s="130"/>
    </row>
    <row r="6" spans="1:21" ht="12.75">
      <c r="A6" s="133">
        <v>-63</v>
      </c>
      <c r="B6" s="47">
        <v>7</v>
      </c>
      <c r="C6" s="27" t="s">
        <v>44</v>
      </c>
      <c r="D6" s="27" t="s">
        <v>38</v>
      </c>
      <c r="E6" s="50">
        <v>83.7</v>
      </c>
      <c r="F6" s="102">
        <f>500/(594.3174778-27.2384254*E6+0.821122269*E6^2-0.00930734*E6^3+0.0000473158*E6^4-0.00000009054*E6^5)</f>
        <v>0.893342949361374</v>
      </c>
      <c r="G6" s="60">
        <v>180</v>
      </c>
      <c r="H6" s="60">
        <v>-190</v>
      </c>
      <c r="I6" s="60">
        <v>-190</v>
      </c>
      <c r="J6" s="23">
        <f>IF(MAX(G6:I6)&lt;0,"-",MAX(G6:I6))</f>
        <v>180</v>
      </c>
      <c r="K6" s="60">
        <v>80</v>
      </c>
      <c r="L6" s="60">
        <v>115</v>
      </c>
      <c r="M6" s="60">
        <v>-120</v>
      </c>
      <c r="N6" s="23">
        <f>IF(MAX(K6:M6)&lt;0,"-",MAX(K6:M6))</f>
        <v>115</v>
      </c>
      <c r="O6" s="60">
        <v>170</v>
      </c>
      <c r="P6" s="60">
        <v>180</v>
      </c>
      <c r="Q6" s="63" t="s">
        <v>72</v>
      </c>
      <c r="R6" s="23">
        <f>IF(MAX(O6:Q6)&lt;0,"-",MAX(O6:Q6))</f>
        <v>180</v>
      </c>
      <c r="S6" s="16">
        <f>IF(OR(J6="-",N6="-",R6="-"),"-",J6+N6+R6)</f>
        <v>475</v>
      </c>
      <c r="T6" s="14">
        <f>IF(S6="-","-",F6*S6)</f>
        <v>424.33790094665267</v>
      </c>
      <c r="U6" s="86">
        <v>1</v>
      </c>
    </row>
    <row r="7" spans="1:21" ht="13.5" thickBot="1">
      <c r="A7" s="134"/>
      <c r="B7" s="48">
        <v>16</v>
      </c>
      <c r="C7" s="30" t="s">
        <v>41</v>
      </c>
      <c r="D7" s="30" t="s">
        <v>27</v>
      </c>
      <c r="E7" s="51">
        <v>60</v>
      </c>
      <c r="F7" s="103">
        <f>500/(594.3174778-27.2384254*E7+0.821122269*E7^2-0.00930734*E7^3+0.0000473158*E7^4-0.00000009054*E7^5)</f>
        <v>1.1148879894044947</v>
      </c>
      <c r="G7" s="61">
        <v>130</v>
      </c>
      <c r="H7" s="61">
        <v>137.5</v>
      </c>
      <c r="I7" s="61">
        <v>142.5</v>
      </c>
      <c r="J7" s="24">
        <f>IF(MAX(G7:I7)&lt;0,"-",MAX(G7:I7))</f>
        <v>142.5</v>
      </c>
      <c r="K7" s="61">
        <v>75</v>
      </c>
      <c r="L7" s="61">
        <v>82.5</v>
      </c>
      <c r="M7" s="61">
        <v>87.5</v>
      </c>
      <c r="N7" s="24">
        <f>IF(MAX(K7:M7)&lt;0,"-",MAX(K7:M7))</f>
        <v>87.5</v>
      </c>
      <c r="O7" s="61">
        <v>140</v>
      </c>
      <c r="P7" s="61">
        <v>-150</v>
      </c>
      <c r="Q7" s="61">
        <v>150</v>
      </c>
      <c r="R7" s="24">
        <f>IF(MAX(O7:Q7)&lt;0,"-",MAX(O7:Q7))</f>
        <v>150</v>
      </c>
      <c r="S7" s="17">
        <f>IF(OR(J7="-",N7="-",R7="-"),"-",J7+N7+R7)</f>
        <v>380</v>
      </c>
      <c r="T7" s="15">
        <f>IF(S7="-","-",F7*S7)</f>
        <v>423.657435973708</v>
      </c>
      <c r="U7" s="88">
        <v>2</v>
      </c>
    </row>
    <row r="8" spans="1:21" ht="13.5" thickBot="1">
      <c r="A8" s="58">
        <v>-72</v>
      </c>
      <c r="B8" s="48">
        <v>14</v>
      </c>
      <c r="C8" s="30" t="s">
        <v>43</v>
      </c>
      <c r="D8" s="30" t="s">
        <v>61</v>
      </c>
      <c r="E8" s="51">
        <v>72</v>
      </c>
      <c r="F8" s="103">
        <f>500/(594.3174778-27.2384254*E8+0.821122269*E8^2-0.00930734*E8^3+0.0000473158*E8^4-0.00000009054*E8^5)</f>
        <v>0.9760416816813405</v>
      </c>
      <c r="G8" s="61">
        <v>120</v>
      </c>
      <c r="H8" s="61">
        <v>137.5</v>
      </c>
      <c r="I8" s="61">
        <v>-150</v>
      </c>
      <c r="J8" s="24">
        <f>IF(MAX(G8:I8)&lt;0,"-",MAX(G8:I8))</f>
        <v>137.5</v>
      </c>
      <c r="K8" s="61">
        <v>75</v>
      </c>
      <c r="L8" s="61">
        <v>82.5</v>
      </c>
      <c r="M8" s="61">
        <v>-85</v>
      </c>
      <c r="N8" s="24">
        <f>IF(MAX(K8:M8)&lt;0,"-",MAX(K8:M8))</f>
        <v>82.5</v>
      </c>
      <c r="O8" s="61">
        <v>100</v>
      </c>
      <c r="P8" s="61">
        <v>115</v>
      </c>
      <c r="Q8" s="61">
        <v>122.5</v>
      </c>
      <c r="R8" s="24">
        <f>IF(MAX(O8:Q8)&lt;0,"-",MAX(O8:Q8))</f>
        <v>122.5</v>
      </c>
      <c r="S8" s="17">
        <f>IF(OR(J8="-",N8="-",R8="-"),"-",J8+N8+R8)</f>
        <v>342.5</v>
      </c>
      <c r="T8" s="15">
        <f>IF(S8="-","-",F8*S8)</f>
        <v>334.29427597585914</v>
      </c>
      <c r="U8" s="101">
        <v>3</v>
      </c>
    </row>
    <row r="9" spans="1:21" ht="13.5" thickBot="1">
      <c r="A9" s="58">
        <v>-84</v>
      </c>
      <c r="B9" s="49">
        <v>2</v>
      </c>
      <c r="C9" s="28" t="s">
        <v>42</v>
      </c>
      <c r="D9" s="28" t="s">
        <v>27</v>
      </c>
      <c r="E9" s="52">
        <v>61.1</v>
      </c>
      <c r="F9" s="104">
        <f>500/(594.3174778-27.2384254*E9+0.821122269*E9^2-0.00930734*E9^3+0.0000473158*E9^4-0.00000009054*E9^5)</f>
        <v>1.0993594208225042</v>
      </c>
      <c r="G9" s="62">
        <v>85</v>
      </c>
      <c r="H9" s="62">
        <v>95</v>
      </c>
      <c r="I9" s="62">
        <v>-102.5</v>
      </c>
      <c r="J9" s="25">
        <f>IF(MAX(G9:I9)&lt;0,"-",MAX(G9:I9))</f>
        <v>95</v>
      </c>
      <c r="K9" s="62">
        <v>37.5</v>
      </c>
      <c r="L9" s="62">
        <v>42.5</v>
      </c>
      <c r="M9" s="62">
        <v>-47.5</v>
      </c>
      <c r="N9" s="25">
        <f>IF(MAX(K9:M9)&lt;0,"-",MAX(K9:M9))</f>
        <v>42.5</v>
      </c>
      <c r="O9" s="62">
        <v>100</v>
      </c>
      <c r="P9" s="62">
        <v>110</v>
      </c>
      <c r="Q9" s="62">
        <v>-115</v>
      </c>
      <c r="R9" s="25">
        <f>IF(MAX(O9:Q9)&lt;0,"-",MAX(O9:Q9))</f>
        <v>110</v>
      </c>
      <c r="S9" s="18">
        <f>IF(OR(J9="-",N9="-",R9="-"),"-",J9+N9+R9)</f>
        <v>247.5</v>
      </c>
      <c r="T9" s="19">
        <f>IF(S9="-","-",F9*S9)</f>
        <v>272.09145665356976</v>
      </c>
      <c r="U9" s="87">
        <v>4</v>
      </c>
    </row>
    <row r="10" spans="1:24" ht="21" thickBot="1">
      <c r="A10" s="135" t="s">
        <v>40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7"/>
      <c r="V10" s="1"/>
      <c r="W10" s="1"/>
      <c r="X10" s="1"/>
    </row>
    <row r="11" spans="1:24" ht="15.75">
      <c r="A11" s="138" t="s">
        <v>2</v>
      </c>
      <c r="B11" s="140" t="s">
        <v>11</v>
      </c>
      <c r="C11" s="59" t="s">
        <v>3</v>
      </c>
      <c r="D11" s="127" t="s">
        <v>4</v>
      </c>
      <c r="E11" s="142" t="s">
        <v>5</v>
      </c>
      <c r="F11" s="144" t="s">
        <v>0</v>
      </c>
      <c r="G11" s="126" t="s">
        <v>6</v>
      </c>
      <c r="H11" s="127"/>
      <c r="I11" s="127"/>
      <c r="J11" s="124"/>
      <c r="K11" s="126" t="s">
        <v>7</v>
      </c>
      <c r="L11" s="127"/>
      <c r="M11" s="127"/>
      <c r="N11" s="124"/>
      <c r="O11" s="126" t="s">
        <v>8</v>
      </c>
      <c r="P11" s="127"/>
      <c r="Q11" s="127"/>
      <c r="R11" s="124"/>
      <c r="S11" s="127" t="s">
        <v>1</v>
      </c>
      <c r="T11" s="129" t="s">
        <v>9</v>
      </c>
      <c r="V11" s="1"/>
      <c r="W11" s="56"/>
      <c r="X11" s="1"/>
    </row>
    <row r="12" spans="1:24" ht="16.5" thickBot="1">
      <c r="A12" s="139"/>
      <c r="B12" s="141"/>
      <c r="C12" s="2" t="s">
        <v>10</v>
      </c>
      <c r="D12" s="128"/>
      <c r="E12" s="143"/>
      <c r="F12" s="145"/>
      <c r="G12" s="57">
        <v>1</v>
      </c>
      <c r="H12" s="57">
        <v>2</v>
      </c>
      <c r="I12" s="57">
        <v>3</v>
      </c>
      <c r="J12" s="125"/>
      <c r="K12" s="57">
        <v>1</v>
      </c>
      <c r="L12" s="57">
        <v>2</v>
      </c>
      <c r="M12" s="57">
        <v>3</v>
      </c>
      <c r="N12" s="125"/>
      <c r="O12" s="57">
        <v>1</v>
      </c>
      <c r="P12" s="57">
        <v>2</v>
      </c>
      <c r="Q12" s="57">
        <v>3</v>
      </c>
      <c r="R12" s="125"/>
      <c r="S12" s="128"/>
      <c r="T12" s="130"/>
      <c r="V12" s="1"/>
      <c r="W12" s="1"/>
      <c r="X12" s="1"/>
    </row>
    <row r="13" spans="1:24" ht="12.75">
      <c r="A13" s="131">
        <v>-66</v>
      </c>
      <c r="B13" s="31">
        <v>9</v>
      </c>
      <c r="C13" s="6" t="s">
        <v>56</v>
      </c>
      <c r="D13" s="6" t="s">
        <v>63</v>
      </c>
      <c r="E13" s="50">
        <v>108.1</v>
      </c>
      <c r="F13" s="102">
        <f aca="true" t="shared" si="0" ref="F13:F24">500/(-216.0475144+16.2606339*E13-0.002388645*E13^2-0.00113732*E13^3+0.00000701863*E13^4-0.00000001291*E13^5)</f>
        <v>0.5917275524989859</v>
      </c>
      <c r="G13" s="60">
        <v>310</v>
      </c>
      <c r="H13" s="60">
        <v>330</v>
      </c>
      <c r="I13" s="60">
        <v>-350</v>
      </c>
      <c r="J13" s="23">
        <f aca="true" t="shared" si="1" ref="J13:J24">IF(MAX(G13:I13)&lt;0,"-",MAX(G13:I13))</f>
        <v>330</v>
      </c>
      <c r="K13" s="60">
        <v>205</v>
      </c>
      <c r="L13" s="60">
        <v>220</v>
      </c>
      <c r="M13" s="60">
        <v>-230</v>
      </c>
      <c r="N13" s="23">
        <f aca="true" t="shared" si="2" ref="N13:N22">IF(MAX(K13:M13)&lt;0,"-",MAX(K13:M13))</f>
        <v>220</v>
      </c>
      <c r="O13" s="60">
        <v>270</v>
      </c>
      <c r="P13" s="60">
        <v>290</v>
      </c>
      <c r="Q13" s="60">
        <v>292.5</v>
      </c>
      <c r="R13" s="23">
        <f aca="true" t="shared" si="3" ref="R13:R22">IF(MAX(O13:Q13)&lt;0,"-",MAX(O13:Q13))</f>
        <v>292.5</v>
      </c>
      <c r="S13" s="16">
        <f aca="true" t="shared" si="4" ref="S13:S24">IF(OR(J13="-",N13="-",R13="-"),"-",J13+N13+R13)</f>
        <v>842.5</v>
      </c>
      <c r="T13" s="14">
        <f aca="true" t="shared" si="5" ref="T13:T22">IF(S13="-","-",F13*S13)</f>
        <v>498.5304629803956</v>
      </c>
      <c r="U13" s="86">
        <v>1</v>
      </c>
      <c r="V13" s="1"/>
      <c r="W13" s="1"/>
      <c r="X13" s="1"/>
    </row>
    <row r="14" spans="1:24" ht="13.5" thickBot="1">
      <c r="A14" s="132"/>
      <c r="B14" s="9">
        <v>13</v>
      </c>
      <c r="C14" s="7" t="s">
        <v>57</v>
      </c>
      <c r="D14" s="7" t="s">
        <v>61</v>
      </c>
      <c r="E14" s="51">
        <v>111.3</v>
      </c>
      <c r="F14" s="103">
        <f t="shared" si="0"/>
        <v>0.5864155870732781</v>
      </c>
      <c r="G14" s="61">
        <v>300</v>
      </c>
      <c r="H14" s="61">
        <v>-330</v>
      </c>
      <c r="I14" s="61">
        <v>340</v>
      </c>
      <c r="J14" s="24">
        <f t="shared" si="1"/>
        <v>340</v>
      </c>
      <c r="K14" s="61">
        <v>140</v>
      </c>
      <c r="L14" s="61">
        <v>-205</v>
      </c>
      <c r="M14" s="61">
        <v>215</v>
      </c>
      <c r="N14" s="24">
        <f t="shared" si="2"/>
        <v>215</v>
      </c>
      <c r="O14" s="61">
        <v>260</v>
      </c>
      <c r="P14" s="61">
        <v>275</v>
      </c>
      <c r="Q14" s="61">
        <v>287.5</v>
      </c>
      <c r="R14" s="24">
        <f t="shared" si="3"/>
        <v>287.5</v>
      </c>
      <c r="S14" s="17">
        <f t="shared" si="4"/>
        <v>842.5</v>
      </c>
      <c r="T14" s="15">
        <f t="shared" si="5"/>
        <v>494.0551321092368</v>
      </c>
      <c r="U14" s="88">
        <v>2</v>
      </c>
      <c r="V14" s="1"/>
      <c r="W14" s="1"/>
      <c r="X14" s="1"/>
    </row>
    <row r="15" spans="1:21" ht="13.5" thickBot="1">
      <c r="A15" s="46">
        <v>-74</v>
      </c>
      <c r="B15" s="11">
        <v>1</v>
      </c>
      <c r="C15" s="4" t="s">
        <v>49</v>
      </c>
      <c r="D15" s="4" t="s">
        <v>27</v>
      </c>
      <c r="E15" s="51">
        <v>92.7</v>
      </c>
      <c r="F15" s="103">
        <f t="shared" si="0"/>
        <v>0.6291570085683613</v>
      </c>
      <c r="G15" s="61">
        <v>270</v>
      </c>
      <c r="H15" s="61">
        <v>-285</v>
      </c>
      <c r="I15" s="61">
        <v>-285</v>
      </c>
      <c r="J15" s="24">
        <f t="shared" si="1"/>
        <v>270</v>
      </c>
      <c r="K15" s="61">
        <v>140</v>
      </c>
      <c r="L15" s="61">
        <v>147.5</v>
      </c>
      <c r="M15" s="61">
        <v>152.5</v>
      </c>
      <c r="N15" s="24">
        <f t="shared" si="2"/>
        <v>152.5</v>
      </c>
      <c r="O15" s="61">
        <v>245</v>
      </c>
      <c r="P15" s="61">
        <v>262.5</v>
      </c>
      <c r="Q15" s="61">
        <v>-276</v>
      </c>
      <c r="R15" s="24">
        <f t="shared" si="3"/>
        <v>262.5</v>
      </c>
      <c r="S15" s="17">
        <f t="shared" si="4"/>
        <v>685</v>
      </c>
      <c r="T15" s="15">
        <f t="shared" si="5"/>
        <v>430.9725508693275</v>
      </c>
      <c r="U15" s="101">
        <v>3</v>
      </c>
    </row>
    <row r="16" spans="1:21" ht="12.75">
      <c r="A16" s="117">
        <v>-83</v>
      </c>
      <c r="B16" s="11">
        <v>3</v>
      </c>
      <c r="C16" s="4" t="s">
        <v>65</v>
      </c>
      <c r="D16" s="4" t="s">
        <v>62</v>
      </c>
      <c r="E16" s="51">
        <v>64.9</v>
      </c>
      <c r="F16" s="103">
        <f t="shared" si="0"/>
        <v>0.7962256440586893</v>
      </c>
      <c r="G16" s="61">
        <v>180</v>
      </c>
      <c r="H16" s="61">
        <v>195</v>
      </c>
      <c r="I16" s="61">
        <v>202.5</v>
      </c>
      <c r="J16" s="24">
        <f t="shared" si="1"/>
        <v>202.5</v>
      </c>
      <c r="K16" s="61">
        <v>100</v>
      </c>
      <c r="L16" s="61">
        <v>110</v>
      </c>
      <c r="M16" s="61">
        <v>-112.5</v>
      </c>
      <c r="N16" s="24">
        <f t="shared" si="2"/>
        <v>110</v>
      </c>
      <c r="O16" s="61">
        <v>195</v>
      </c>
      <c r="P16" s="61">
        <v>205</v>
      </c>
      <c r="Q16" s="61">
        <v>212.5</v>
      </c>
      <c r="R16" s="24">
        <f t="shared" si="3"/>
        <v>212.5</v>
      </c>
      <c r="S16" s="17">
        <f t="shared" si="4"/>
        <v>525</v>
      </c>
      <c r="T16" s="15">
        <f t="shared" si="5"/>
        <v>418.0184631308119</v>
      </c>
      <c r="U16" s="87">
        <v>4</v>
      </c>
    </row>
    <row r="17" spans="1:21" ht="13.5" thickBot="1">
      <c r="A17" s="118"/>
      <c r="B17" s="11">
        <v>8</v>
      </c>
      <c r="C17" s="4" t="s">
        <v>46</v>
      </c>
      <c r="D17" s="4" t="s">
        <v>27</v>
      </c>
      <c r="E17" s="51">
        <v>83</v>
      </c>
      <c r="F17" s="103">
        <f t="shared" si="0"/>
        <v>0.6674994266033587</v>
      </c>
      <c r="G17" s="61">
        <v>-230</v>
      </c>
      <c r="H17" s="61">
        <v>230</v>
      </c>
      <c r="I17" s="61">
        <v>240</v>
      </c>
      <c r="J17" s="24">
        <f t="shared" si="1"/>
        <v>240</v>
      </c>
      <c r="K17" s="61">
        <v>140</v>
      </c>
      <c r="L17" s="61">
        <v>147.5</v>
      </c>
      <c r="M17" s="61">
        <v>-152.5</v>
      </c>
      <c r="N17" s="24">
        <f t="shared" si="2"/>
        <v>147.5</v>
      </c>
      <c r="O17" s="61">
        <v>210</v>
      </c>
      <c r="P17" s="61">
        <v>220</v>
      </c>
      <c r="Q17" s="61">
        <v>230</v>
      </c>
      <c r="R17" s="24">
        <f t="shared" si="3"/>
        <v>230</v>
      </c>
      <c r="S17" s="17">
        <f t="shared" si="4"/>
        <v>617.5</v>
      </c>
      <c r="T17" s="15">
        <f t="shared" si="5"/>
        <v>412.180895927574</v>
      </c>
      <c r="U17" s="87">
        <v>5</v>
      </c>
    </row>
    <row r="18" spans="1:21" ht="12.75">
      <c r="A18" s="119">
        <f>-93</f>
        <v>-93</v>
      </c>
      <c r="B18" s="9">
        <v>4</v>
      </c>
      <c r="C18" s="7" t="s">
        <v>48</v>
      </c>
      <c r="D18" s="7" t="s">
        <v>62</v>
      </c>
      <c r="E18" s="51">
        <v>82.3</v>
      </c>
      <c r="F18" s="103">
        <f t="shared" si="0"/>
        <v>0.6708830130279576</v>
      </c>
      <c r="G18" s="61">
        <v>215</v>
      </c>
      <c r="H18" s="61">
        <v>232.5</v>
      </c>
      <c r="I18" s="61">
        <v>-242.5</v>
      </c>
      <c r="J18" s="24">
        <f t="shared" si="1"/>
        <v>232.5</v>
      </c>
      <c r="K18" s="61">
        <v>110</v>
      </c>
      <c r="L18" s="61">
        <v>117.5</v>
      </c>
      <c r="M18" s="61">
        <v>-122.5</v>
      </c>
      <c r="N18" s="24">
        <f t="shared" si="2"/>
        <v>117.5</v>
      </c>
      <c r="O18" s="61">
        <v>215</v>
      </c>
      <c r="P18" s="61">
        <v>235</v>
      </c>
      <c r="Q18" s="61">
        <v>-247.5</v>
      </c>
      <c r="R18" s="24">
        <f t="shared" si="3"/>
        <v>235</v>
      </c>
      <c r="S18" s="17">
        <f t="shared" si="4"/>
        <v>585</v>
      </c>
      <c r="T18" s="15">
        <f t="shared" si="5"/>
        <v>392.4665626213552</v>
      </c>
      <c r="U18" s="87">
        <v>6</v>
      </c>
    </row>
    <row r="19" spans="1:21" ht="12.75">
      <c r="A19" s="120"/>
      <c r="B19" s="9">
        <v>11</v>
      </c>
      <c r="C19" s="7" t="s">
        <v>52</v>
      </c>
      <c r="D19" s="7" t="s">
        <v>27</v>
      </c>
      <c r="E19" s="51">
        <v>99.9</v>
      </c>
      <c r="F19" s="103">
        <f t="shared" si="0"/>
        <v>0.6088327306580895</v>
      </c>
      <c r="G19" s="61">
        <v>-235</v>
      </c>
      <c r="H19" s="61">
        <v>235</v>
      </c>
      <c r="I19" s="61">
        <v>250</v>
      </c>
      <c r="J19" s="24">
        <f t="shared" si="1"/>
        <v>250</v>
      </c>
      <c r="K19" s="61">
        <v>140</v>
      </c>
      <c r="L19" s="61">
        <v>147.5</v>
      </c>
      <c r="M19" s="61">
        <v>152.5</v>
      </c>
      <c r="N19" s="24">
        <f t="shared" si="2"/>
        <v>152.5</v>
      </c>
      <c r="O19" s="61">
        <v>220</v>
      </c>
      <c r="P19" s="61">
        <v>-232.5</v>
      </c>
      <c r="Q19" s="61">
        <v>-232.5</v>
      </c>
      <c r="R19" s="24">
        <f t="shared" si="3"/>
        <v>220</v>
      </c>
      <c r="S19" s="17">
        <f t="shared" si="4"/>
        <v>622.5</v>
      </c>
      <c r="T19" s="15">
        <f t="shared" si="5"/>
        <v>378.99837483466075</v>
      </c>
      <c r="U19" s="87">
        <v>7</v>
      </c>
    </row>
    <row r="20" spans="1:21" ht="13.5" thickBot="1">
      <c r="A20" s="121"/>
      <c r="B20" s="9">
        <v>6</v>
      </c>
      <c r="C20" s="7" t="s">
        <v>45</v>
      </c>
      <c r="D20" s="7" t="s">
        <v>27</v>
      </c>
      <c r="E20" s="51">
        <v>66</v>
      </c>
      <c r="F20" s="103">
        <f t="shared" si="0"/>
        <v>0.7851962584513051</v>
      </c>
      <c r="G20" s="61">
        <v>165</v>
      </c>
      <c r="H20" s="61">
        <v>180</v>
      </c>
      <c r="I20" s="66">
        <v>-185</v>
      </c>
      <c r="J20" s="24">
        <f t="shared" si="1"/>
        <v>180</v>
      </c>
      <c r="K20" s="61">
        <v>100</v>
      </c>
      <c r="L20" s="61">
        <v>110</v>
      </c>
      <c r="M20" s="100">
        <v>115</v>
      </c>
      <c r="N20" s="24">
        <f t="shared" si="2"/>
        <v>115</v>
      </c>
      <c r="O20" s="61">
        <v>170</v>
      </c>
      <c r="P20" s="61">
        <v>185</v>
      </c>
      <c r="Q20" s="61">
        <v>-187.5</v>
      </c>
      <c r="R20" s="24">
        <f t="shared" si="3"/>
        <v>185</v>
      </c>
      <c r="S20" s="17">
        <f t="shared" si="4"/>
        <v>480</v>
      </c>
      <c r="T20" s="15">
        <f t="shared" si="5"/>
        <v>376.89420405662645</v>
      </c>
      <c r="U20" s="87">
        <v>8</v>
      </c>
    </row>
    <row r="21" spans="1:21" ht="12.75">
      <c r="A21" s="117">
        <v>-105</v>
      </c>
      <c r="B21" s="11">
        <v>5</v>
      </c>
      <c r="C21" s="7" t="s">
        <v>47</v>
      </c>
      <c r="D21" s="7" t="s">
        <v>62</v>
      </c>
      <c r="E21" s="51">
        <v>74</v>
      </c>
      <c r="F21" s="103">
        <f t="shared" si="0"/>
        <v>0.7193135920636026</v>
      </c>
      <c r="G21" s="61">
        <v>180</v>
      </c>
      <c r="H21" s="61">
        <v>190</v>
      </c>
      <c r="I21" s="61">
        <v>-195</v>
      </c>
      <c r="J21" s="24">
        <f t="shared" si="1"/>
        <v>190</v>
      </c>
      <c r="K21" s="61">
        <v>110</v>
      </c>
      <c r="L21" s="61">
        <v>115</v>
      </c>
      <c r="M21" s="61">
        <v>-117.5</v>
      </c>
      <c r="N21" s="24">
        <f t="shared" si="2"/>
        <v>115</v>
      </c>
      <c r="O21" s="61">
        <v>190</v>
      </c>
      <c r="P21" s="61">
        <v>200</v>
      </c>
      <c r="Q21" s="61">
        <v>-207.5</v>
      </c>
      <c r="R21" s="24">
        <f t="shared" si="3"/>
        <v>200</v>
      </c>
      <c r="S21" s="17">
        <f t="shared" si="4"/>
        <v>505</v>
      </c>
      <c r="T21" s="15">
        <f t="shared" si="5"/>
        <v>363.2533639921193</v>
      </c>
      <c r="U21" s="87">
        <v>9</v>
      </c>
    </row>
    <row r="22" spans="1:21" ht="13.5" thickBot="1">
      <c r="A22" s="117"/>
      <c r="B22" s="9">
        <v>15</v>
      </c>
      <c r="C22" s="7" t="s">
        <v>54</v>
      </c>
      <c r="D22" s="7" t="s">
        <v>64</v>
      </c>
      <c r="E22" s="51">
        <v>99.5</v>
      </c>
      <c r="F22" s="103">
        <f t="shared" si="0"/>
        <v>0.6098170241694884</v>
      </c>
      <c r="G22" s="61">
        <v>220</v>
      </c>
      <c r="H22" s="61">
        <v>240</v>
      </c>
      <c r="I22" s="66" t="s">
        <v>72</v>
      </c>
      <c r="J22" s="24">
        <f t="shared" si="1"/>
        <v>240</v>
      </c>
      <c r="K22" s="61">
        <v>140</v>
      </c>
      <c r="L22" s="61">
        <v>-150</v>
      </c>
      <c r="M22" s="66" t="s">
        <v>72</v>
      </c>
      <c r="N22" s="24">
        <f t="shared" si="2"/>
        <v>140</v>
      </c>
      <c r="O22" s="61">
        <v>210</v>
      </c>
      <c r="P22" s="66" t="s">
        <v>72</v>
      </c>
      <c r="Q22" s="66" t="s">
        <v>72</v>
      </c>
      <c r="R22" s="24">
        <f t="shared" si="3"/>
        <v>210</v>
      </c>
      <c r="S22" s="17">
        <f t="shared" si="4"/>
        <v>590</v>
      </c>
      <c r="T22" s="15">
        <f t="shared" si="5"/>
        <v>359.79204425999814</v>
      </c>
      <c r="U22" s="87">
        <v>10</v>
      </c>
    </row>
    <row r="23" spans="1:21" ht="12.75">
      <c r="A23" s="122" t="s">
        <v>55</v>
      </c>
      <c r="B23" s="9">
        <v>10</v>
      </c>
      <c r="C23" s="7" t="s">
        <v>53</v>
      </c>
      <c r="D23" s="7" t="s">
        <v>60</v>
      </c>
      <c r="E23" s="51">
        <v>93</v>
      </c>
      <c r="F23" s="103">
        <f t="shared" si="0"/>
        <v>0.6281901033511177</v>
      </c>
      <c r="G23" s="61">
        <v>-280</v>
      </c>
      <c r="H23" s="61">
        <v>-280</v>
      </c>
      <c r="I23" s="66" t="s">
        <v>72</v>
      </c>
      <c r="J23" s="24" t="str">
        <f t="shared" si="1"/>
        <v>-</v>
      </c>
      <c r="K23" s="66" t="s">
        <v>72</v>
      </c>
      <c r="L23" s="66" t="s">
        <v>72</v>
      </c>
      <c r="M23" s="66" t="s">
        <v>72</v>
      </c>
      <c r="N23" s="24" t="s">
        <v>72</v>
      </c>
      <c r="O23" s="66" t="s">
        <v>72</v>
      </c>
      <c r="P23" s="66" t="s">
        <v>72</v>
      </c>
      <c r="Q23" s="66" t="s">
        <v>72</v>
      </c>
      <c r="R23" s="24" t="s">
        <v>72</v>
      </c>
      <c r="S23" s="17" t="str">
        <f t="shared" si="4"/>
        <v>-</v>
      </c>
      <c r="T23" s="15" t="s">
        <v>72</v>
      </c>
      <c r="U23" s="87">
        <v>11</v>
      </c>
    </row>
    <row r="24" spans="1:21" ht="13.5" thickBot="1">
      <c r="A24" s="123"/>
      <c r="B24" s="12">
        <v>12</v>
      </c>
      <c r="C24" s="5" t="s">
        <v>50</v>
      </c>
      <c r="D24" s="5" t="s">
        <v>51</v>
      </c>
      <c r="E24" s="52">
        <v>89.1</v>
      </c>
      <c r="F24" s="104">
        <f t="shared" si="0"/>
        <v>0.641698657159139</v>
      </c>
      <c r="G24" s="62">
        <v>-252.5</v>
      </c>
      <c r="H24" s="62">
        <v>-255</v>
      </c>
      <c r="I24" s="62">
        <v>255</v>
      </c>
      <c r="J24" s="25">
        <f t="shared" si="1"/>
        <v>255</v>
      </c>
      <c r="K24" s="62">
        <v>-162.5</v>
      </c>
      <c r="L24" s="62">
        <v>-162.5</v>
      </c>
      <c r="M24" s="62">
        <v>-162.5</v>
      </c>
      <c r="N24" s="25" t="str">
        <f>IF(MAX(K24:M24)&lt;0,"-",MAX(K24:M24))</f>
        <v>-</v>
      </c>
      <c r="O24" s="68" t="s">
        <v>72</v>
      </c>
      <c r="P24" s="68" t="s">
        <v>72</v>
      </c>
      <c r="Q24" s="68" t="s">
        <v>72</v>
      </c>
      <c r="R24" s="25" t="s">
        <v>72</v>
      </c>
      <c r="S24" s="18" t="str">
        <f t="shared" si="4"/>
        <v>-</v>
      </c>
      <c r="T24" s="19" t="s">
        <v>72</v>
      </c>
      <c r="U24" s="87">
        <v>12</v>
      </c>
    </row>
    <row r="25" ht="12.75">
      <c r="U25" s="87"/>
    </row>
  </sheetData>
  <sheetProtection/>
  <mergeCells count="36">
    <mergeCell ref="T4:T5"/>
    <mergeCell ref="A1:T1"/>
    <mergeCell ref="A2:T2"/>
    <mergeCell ref="A3:T3"/>
    <mergeCell ref="A4:A5"/>
    <mergeCell ref="B4:B5"/>
    <mergeCell ref="D4:D5"/>
    <mergeCell ref="E4:E5"/>
    <mergeCell ref="F4:F5"/>
    <mergeCell ref="G4:I4"/>
    <mergeCell ref="J4:J5"/>
    <mergeCell ref="K4:M4"/>
    <mergeCell ref="N4:N5"/>
    <mergeCell ref="O4:Q4"/>
    <mergeCell ref="R4:R5"/>
    <mergeCell ref="S4:S5"/>
    <mergeCell ref="A6:A7"/>
    <mergeCell ref="A10:T10"/>
    <mergeCell ref="A11:A12"/>
    <mergeCell ref="B11:B12"/>
    <mergeCell ref="D11:D12"/>
    <mergeCell ref="E11:E12"/>
    <mergeCell ref="F11:F12"/>
    <mergeCell ref="G11:I11"/>
    <mergeCell ref="J11:J12"/>
    <mergeCell ref="K11:M11"/>
    <mergeCell ref="O11:Q11"/>
    <mergeCell ref="R11:R12"/>
    <mergeCell ref="S11:S12"/>
    <mergeCell ref="T11:T12"/>
    <mergeCell ref="A13:A14"/>
    <mergeCell ref="A16:A17"/>
    <mergeCell ref="A18:A20"/>
    <mergeCell ref="A21:A22"/>
    <mergeCell ref="A23:A24"/>
    <mergeCell ref="N11:N12"/>
  </mergeCells>
  <conditionalFormatting sqref="G13:I24 K13:M24 O13:Q24 G6:I9 K6:M9 O6:Q9">
    <cfRule type="cellIs" priority="5" dxfId="28" operator="greaterThan">
      <formula>0</formula>
    </cfRule>
    <cfRule type="cellIs" priority="6" dxfId="29" operator="lessThan">
      <formula>-0.001</formula>
    </cfRule>
    <cfRule type="cellIs" priority="7" dxfId="29" operator="lessThan">
      <formula>-20</formula>
    </cfRule>
  </conditionalFormatting>
  <conditionalFormatting sqref="F13:F24">
    <cfRule type="cellIs" priority="3" dxfId="30" operator="lessThan">
      <formula>5</formula>
    </cfRule>
    <cfRule type="cellIs" priority="4" dxfId="31" operator="lessThan">
      <formula>0.01</formula>
    </cfRule>
  </conditionalFormatting>
  <conditionalFormatting sqref="F6:F9">
    <cfRule type="cellIs" priority="2" dxfId="31" operator="lessThan">
      <formula>0.01</formula>
    </cfRule>
  </conditionalFormatting>
  <conditionalFormatting sqref="M13">
    <cfRule type="cellIs" priority="1" dxfId="32" operator="equal">
      <formula>115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="91" zoomScaleNormal="91" zoomScalePageLayoutView="0" workbookViewId="0" topLeftCell="C1">
      <selection activeCell="D17" sqref="D17"/>
    </sheetView>
  </sheetViews>
  <sheetFormatPr defaultColWidth="9.00390625" defaultRowHeight="12.75"/>
  <cols>
    <col min="1" max="1" width="6.125" style="0" customWidth="1"/>
    <col min="2" max="2" width="6.00390625" style="13" customWidth="1"/>
    <col min="3" max="3" width="21.875" style="0" bestFit="1" customWidth="1"/>
    <col min="4" max="4" width="19.375" style="0" bestFit="1" customWidth="1"/>
    <col min="5" max="5" width="6.00390625" style="55" bestFit="1" customWidth="1"/>
    <col min="6" max="6" width="7.00390625" style="13" bestFit="1" customWidth="1"/>
    <col min="7" max="7" width="6.375" style="13" bestFit="1" customWidth="1"/>
    <col min="8" max="8" width="8.00390625" style="13" bestFit="1" customWidth="1"/>
    <col min="9" max="9" width="6.375" style="13" bestFit="1" customWidth="1"/>
    <col min="10" max="19" width="6.00390625" style="13" bestFit="1" customWidth="1"/>
    <col min="20" max="20" width="7.00390625" style="13" customWidth="1"/>
    <col min="21" max="21" width="3.00390625" style="13" bestFit="1" customWidth="1"/>
    <col min="23" max="23" width="36.625" style="0" bestFit="1" customWidth="1"/>
  </cols>
  <sheetData>
    <row r="1" spans="1:20" ht="27.75">
      <c r="A1" s="146" t="s">
        <v>58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8"/>
    </row>
    <row r="2" spans="1:20" ht="28.5" customHeight="1" thickBot="1">
      <c r="A2" s="149" t="s">
        <v>59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</row>
    <row r="3" spans="1:20" ht="21" thickBot="1">
      <c r="A3" s="135" t="s">
        <v>39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</row>
    <row r="4" spans="1:20" ht="15.75">
      <c r="A4" s="138" t="s">
        <v>2</v>
      </c>
      <c r="B4" s="140" t="s">
        <v>11</v>
      </c>
      <c r="C4" s="22" t="s">
        <v>3</v>
      </c>
      <c r="D4" s="127" t="s">
        <v>4</v>
      </c>
      <c r="E4" s="142" t="s">
        <v>5</v>
      </c>
      <c r="F4" s="144" t="s">
        <v>0</v>
      </c>
      <c r="G4" s="126" t="s">
        <v>6</v>
      </c>
      <c r="H4" s="127"/>
      <c r="I4" s="127"/>
      <c r="J4" s="124"/>
      <c r="K4" s="126" t="s">
        <v>7</v>
      </c>
      <c r="L4" s="127"/>
      <c r="M4" s="127"/>
      <c r="N4" s="124"/>
      <c r="O4" s="126" t="s">
        <v>8</v>
      </c>
      <c r="P4" s="127"/>
      <c r="Q4" s="127"/>
      <c r="R4" s="124"/>
      <c r="S4" s="127" t="s">
        <v>1</v>
      </c>
      <c r="T4" s="129" t="s">
        <v>9</v>
      </c>
    </row>
    <row r="5" spans="1:20" ht="16.5" thickBot="1">
      <c r="A5" s="139"/>
      <c r="B5" s="141"/>
      <c r="C5" s="2" t="s">
        <v>10</v>
      </c>
      <c r="D5" s="128"/>
      <c r="E5" s="143"/>
      <c r="F5" s="145"/>
      <c r="G5" s="21">
        <v>1</v>
      </c>
      <c r="H5" s="21">
        <v>2</v>
      </c>
      <c r="I5" s="21">
        <v>3</v>
      </c>
      <c r="J5" s="125"/>
      <c r="K5" s="21">
        <v>1</v>
      </c>
      <c r="L5" s="21">
        <v>2</v>
      </c>
      <c r="M5" s="21">
        <v>3</v>
      </c>
      <c r="N5" s="125"/>
      <c r="O5" s="21">
        <v>1</v>
      </c>
      <c r="P5" s="21">
        <v>2</v>
      </c>
      <c r="Q5" s="21">
        <v>3</v>
      </c>
      <c r="R5" s="125"/>
      <c r="S5" s="128"/>
      <c r="T5" s="130"/>
    </row>
    <row r="6" spans="1:21" ht="12.75">
      <c r="A6" s="133">
        <v>-63</v>
      </c>
      <c r="B6" s="47">
        <v>16</v>
      </c>
      <c r="C6" s="27" t="s">
        <v>41</v>
      </c>
      <c r="D6" s="27" t="s">
        <v>27</v>
      </c>
      <c r="E6" s="50">
        <v>60</v>
      </c>
      <c r="F6" s="102">
        <f>500/(594.3174778-27.2384254*E6+0.821122269*E6^2-0.00930734*E6^3+0.0000473158*E6^4-0.00000009054*E6^5)</f>
        <v>1.1148879894044947</v>
      </c>
      <c r="G6" s="60">
        <v>130</v>
      </c>
      <c r="H6" s="60">
        <v>137.5</v>
      </c>
      <c r="I6" s="60">
        <v>142.5</v>
      </c>
      <c r="J6" s="23">
        <f>IF(MAX(G6:I6)&lt;0,"-",MAX(G6:I6))</f>
        <v>142.5</v>
      </c>
      <c r="K6" s="60">
        <v>75</v>
      </c>
      <c r="L6" s="60">
        <v>82.5</v>
      </c>
      <c r="M6" s="60">
        <v>87.5</v>
      </c>
      <c r="N6" s="23">
        <f>IF(MAX(K6:M6)&lt;0,"-",MAX(K6:M6))</f>
        <v>87.5</v>
      </c>
      <c r="O6" s="60">
        <v>140</v>
      </c>
      <c r="P6" s="60">
        <v>-150</v>
      </c>
      <c r="Q6" s="60">
        <v>150</v>
      </c>
      <c r="R6" s="23">
        <f>IF(MAX(O6:Q6)&lt;0,"-",MAX(O6:Q6))</f>
        <v>150</v>
      </c>
      <c r="S6" s="16">
        <f>IF(OR(J6="-",N6="-",R6="-"),"-",J6+N6+R6)</f>
        <v>380</v>
      </c>
      <c r="T6" s="14">
        <f>IF(S6="-","-",F6*S6)</f>
        <v>423.657435973708</v>
      </c>
      <c r="U6" s="86">
        <v>1</v>
      </c>
    </row>
    <row r="7" spans="1:21" ht="13.5" thickBot="1">
      <c r="A7" s="134"/>
      <c r="B7" s="69">
        <v>2</v>
      </c>
      <c r="C7" s="70" t="s">
        <v>42</v>
      </c>
      <c r="D7" s="70" t="s">
        <v>27</v>
      </c>
      <c r="E7" s="53">
        <v>61.1</v>
      </c>
      <c r="F7" s="105">
        <f>500/(594.3174778-27.2384254*E7+0.821122269*E7^2-0.00930734*E7^3+0.0000473158*E7^4-0.00000009054*E7^5)</f>
        <v>1.0993594208225042</v>
      </c>
      <c r="G7" s="64">
        <v>85</v>
      </c>
      <c r="H7" s="64">
        <v>95</v>
      </c>
      <c r="I7" s="64">
        <v>-102.5</v>
      </c>
      <c r="J7" s="38">
        <f>IF(MAX(G7:I7)&lt;0,"-",MAX(G7:I7))</f>
        <v>95</v>
      </c>
      <c r="K7" s="64">
        <v>37.5</v>
      </c>
      <c r="L7" s="64">
        <v>42.5</v>
      </c>
      <c r="M7" s="64">
        <v>-47.5</v>
      </c>
      <c r="N7" s="38">
        <f>IF(MAX(K7:M7)&lt;0,"-",MAX(K7:M7))</f>
        <v>42.5</v>
      </c>
      <c r="O7" s="64">
        <v>100</v>
      </c>
      <c r="P7" s="64">
        <v>110</v>
      </c>
      <c r="Q7" s="64">
        <v>-115</v>
      </c>
      <c r="R7" s="38">
        <f>IF(MAX(O7:Q7)&lt;0,"-",MAX(O7:Q7))</f>
        <v>110</v>
      </c>
      <c r="S7" s="39">
        <f>IF(OR(J7="-",N7="-",R7="-"),"-",J7+N7+R7)</f>
        <v>247.5</v>
      </c>
      <c r="T7" s="40">
        <f>IF(S7="-","-",F7*S7)</f>
        <v>272.09145665356976</v>
      </c>
      <c r="U7" s="88">
        <v>2</v>
      </c>
    </row>
    <row r="8" spans="1:21" ht="13.5" thickBot="1">
      <c r="A8" s="34">
        <v>-72</v>
      </c>
      <c r="B8" s="79">
        <v>14</v>
      </c>
      <c r="C8" s="80" t="s">
        <v>43</v>
      </c>
      <c r="D8" s="80" t="s">
        <v>61</v>
      </c>
      <c r="E8" s="81">
        <v>72</v>
      </c>
      <c r="F8" s="106">
        <f>500/(594.3174778-27.2384254*E8+0.821122269*E8^2-0.00930734*E8^3+0.0000473158*E8^4-0.00000009054*E8^5)</f>
        <v>0.9760416816813405</v>
      </c>
      <c r="G8" s="82">
        <v>120</v>
      </c>
      <c r="H8" s="82">
        <v>137.5</v>
      </c>
      <c r="I8" s="82">
        <v>-150</v>
      </c>
      <c r="J8" s="83">
        <f>IF(MAX(G8:I8)&lt;0,"-",MAX(G8:I8))</f>
        <v>137.5</v>
      </c>
      <c r="K8" s="82">
        <v>75</v>
      </c>
      <c r="L8" s="82">
        <v>82.5</v>
      </c>
      <c r="M8" s="82">
        <v>-85</v>
      </c>
      <c r="N8" s="83">
        <f>IF(MAX(K8:M8)&lt;0,"-",MAX(K8:M8))</f>
        <v>82.5</v>
      </c>
      <c r="O8" s="82">
        <v>100</v>
      </c>
      <c r="P8" s="82">
        <v>115</v>
      </c>
      <c r="Q8" s="82">
        <v>122.5</v>
      </c>
      <c r="R8" s="83">
        <f>IF(MAX(O8:Q8)&lt;0,"-",MAX(O8:Q8))</f>
        <v>122.5</v>
      </c>
      <c r="S8" s="84">
        <f>IF(OR(J8="-",N8="-",R8="-"),"-",J8+N8+R8)</f>
        <v>342.5</v>
      </c>
      <c r="T8" s="85">
        <f>IF(S8="-","-",F8*S8)</f>
        <v>334.29427597585914</v>
      </c>
      <c r="U8" s="86">
        <v>1</v>
      </c>
    </row>
    <row r="9" spans="1:21" ht="13.5" thickBot="1">
      <c r="A9" s="29">
        <v>-84</v>
      </c>
      <c r="B9" s="71">
        <v>7</v>
      </c>
      <c r="C9" s="72" t="s">
        <v>44</v>
      </c>
      <c r="D9" s="72" t="s">
        <v>38</v>
      </c>
      <c r="E9" s="73">
        <v>83.7</v>
      </c>
      <c r="F9" s="107">
        <f>500/(594.3174778-27.2384254*E9+0.821122269*E9^2-0.00930734*E9^3+0.0000473158*E9^4-0.00000009054*E9^5)</f>
        <v>0.893342949361374</v>
      </c>
      <c r="G9" s="74">
        <v>180</v>
      </c>
      <c r="H9" s="74">
        <v>-190</v>
      </c>
      <c r="I9" s="74">
        <v>-190</v>
      </c>
      <c r="J9" s="75">
        <f>IF(MAX(G9:I9)&lt;0,"-",MAX(G9:I9))</f>
        <v>180</v>
      </c>
      <c r="K9" s="74">
        <v>80</v>
      </c>
      <c r="L9" s="74">
        <v>115</v>
      </c>
      <c r="M9" s="74">
        <v>-120</v>
      </c>
      <c r="N9" s="75">
        <f>IF(MAX(K9:M9)&lt;0,"-",MAX(K9:M9))</f>
        <v>115</v>
      </c>
      <c r="O9" s="74">
        <v>170</v>
      </c>
      <c r="P9" s="74">
        <v>180</v>
      </c>
      <c r="Q9" s="76" t="s">
        <v>72</v>
      </c>
      <c r="R9" s="75">
        <f>IF(MAX(O9:Q9)&lt;0,"-",MAX(O9:Q9))</f>
        <v>180</v>
      </c>
      <c r="S9" s="77">
        <f>IF(OR(J9="-",N9="-",R9="-"),"-",J9+N9+R9)</f>
        <v>475</v>
      </c>
      <c r="T9" s="78">
        <f>IF(S9="-","-",F9*S9)</f>
        <v>424.33790094665267</v>
      </c>
      <c r="U9" s="86">
        <v>1</v>
      </c>
    </row>
    <row r="10" spans="1:24" ht="21" thickBot="1">
      <c r="A10" s="135" t="s">
        <v>40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7"/>
      <c r="V10" s="1"/>
      <c r="W10" s="1"/>
      <c r="X10" s="1"/>
    </row>
    <row r="11" spans="1:24" ht="15.75">
      <c r="A11" s="138" t="s">
        <v>2</v>
      </c>
      <c r="B11" s="140" t="s">
        <v>11</v>
      </c>
      <c r="C11" s="22" t="s">
        <v>3</v>
      </c>
      <c r="D11" s="127" t="s">
        <v>4</v>
      </c>
      <c r="E11" s="142" t="s">
        <v>5</v>
      </c>
      <c r="F11" s="144" t="s">
        <v>0</v>
      </c>
      <c r="G11" s="126" t="s">
        <v>6</v>
      </c>
      <c r="H11" s="127"/>
      <c r="I11" s="127"/>
      <c r="J11" s="124"/>
      <c r="K11" s="126" t="s">
        <v>7</v>
      </c>
      <c r="L11" s="127"/>
      <c r="M11" s="127"/>
      <c r="N11" s="124"/>
      <c r="O11" s="126" t="s">
        <v>8</v>
      </c>
      <c r="P11" s="127"/>
      <c r="Q11" s="127"/>
      <c r="R11" s="124"/>
      <c r="S11" s="127" t="s">
        <v>1</v>
      </c>
      <c r="T11" s="129" t="s">
        <v>9</v>
      </c>
      <c r="V11" s="1"/>
      <c r="W11" s="56"/>
      <c r="X11" s="1"/>
    </row>
    <row r="12" spans="1:24" ht="16.5" thickBot="1">
      <c r="A12" s="139"/>
      <c r="B12" s="141"/>
      <c r="C12" s="2" t="s">
        <v>10</v>
      </c>
      <c r="D12" s="128"/>
      <c r="E12" s="143"/>
      <c r="F12" s="145"/>
      <c r="G12" s="21">
        <v>1</v>
      </c>
      <c r="H12" s="21">
        <v>2</v>
      </c>
      <c r="I12" s="21">
        <v>3</v>
      </c>
      <c r="J12" s="125"/>
      <c r="K12" s="21">
        <v>1</v>
      </c>
      <c r="L12" s="21">
        <v>2</v>
      </c>
      <c r="M12" s="21">
        <v>3</v>
      </c>
      <c r="N12" s="125"/>
      <c r="O12" s="21">
        <v>1</v>
      </c>
      <c r="P12" s="21">
        <v>2</v>
      </c>
      <c r="Q12" s="21">
        <v>3</v>
      </c>
      <c r="R12" s="125"/>
      <c r="S12" s="128"/>
      <c r="T12" s="130"/>
      <c r="V12" s="1"/>
      <c r="W12" s="1"/>
      <c r="X12" s="1"/>
    </row>
    <row r="13" spans="1:24" ht="12.75">
      <c r="A13" s="131">
        <v>-66</v>
      </c>
      <c r="B13" s="10">
        <v>3</v>
      </c>
      <c r="C13" s="3" t="s">
        <v>65</v>
      </c>
      <c r="D13" s="3" t="s">
        <v>62</v>
      </c>
      <c r="E13" s="50">
        <v>64.9</v>
      </c>
      <c r="F13" s="102">
        <f>500/(-216.0475144+16.2606339*E13-0.002388645*E13^2-0.00113732*E13^3+0.00000701863*E13^4-0.00000001291*E13^5)</f>
        <v>0.7962256440586893</v>
      </c>
      <c r="G13" s="60">
        <v>180</v>
      </c>
      <c r="H13" s="60">
        <v>195</v>
      </c>
      <c r="I13" s="60">
        <v>202.5</v>
      </c>
      <c r="J13" s="23">
        <f>IF(MAX(G13:I13)&lt;0,"-",MAX(G13:I13))</f>
        <v>202.5</v>
      </c>
      <c r="K13" s="60">
        <v>100</v>
      </c>
      <c r="L13" s="60">
        <v>110</v>
      </c>
      <c r="M13" s="60">
        <v>-112.5</v>
      </c>
      <c r="N13" s="23">
        <f>IF(MAX(K13:M13)&lt;0,"-",MAX(K13:M13))</f>
        <v>110</v>
      </c>
      <c r="O13" s="60">
        <v>195</v>
      </c>
      <c r="P13" s="60">
        <v>205</v>
      </c>
      <c r="Q13" s="60">
        <v>212.5</v>
      </c>
      <c r="R13" s="23">
        <f>IF(MAX(O13:Q13)&lt;0,"-",MAX(O13:Q13))</f>
        <v>212.5</v>
      </c>
      <c r="S13" s="16">
        <f>IF(OR(J13="-",N13="-",R13="-"),"-",J13+N13+R13)</f>
        <v>525</v>
      </c>
      <c r="T13" s="14">
        <f>IF(S13="-","-",F13*S13)</f>
        <v>418.0184631308119</v>
      </c>
      <c r="U13" s="86">
        <v>1</v>
      </c>
      <c r="V13" s="1"/>
      <c r="W13" s="1"/>
      <c r="X13" s="1"/>
    </row>
    <row r="14" spans="1:24" ht="13.5" thickBot="1">
      <c r="A14" s="132"/>
      <c r="B14" s="26">
        <v>6</v>
      </c>
      <c r="C14" s="8" t="s">
        <v>45</v>
      </c>
      <c r="D14" s="8" t="s">
        <v>27</v>
      </c>
      <c r="E14" s="53">
        <v>66</v>
      </c>
      <c r="F14" s="105">
        <f>500/(-216.0475144+16.2606339*E14-0.002388645*E14^2-0.00113732*E14^3+0.00000701863*E14^4-0.00000001291*E14^5)</f>
        <v>0.7851962584513051</v>
      </c>
      <c r="G14" s="64">
        <v>165</v>
      </c>
      <c r="H14" s="64">
        <v>180</v>
      </c>
      <c r="I14" s="89">
        <v>-185</v>
      </c>
      <c r="J14" s="38">
        <f>IF(MAX(G14:I14)&lt;0,"-",MAX(G14:I14))</f>
        <v>180</v>
      </c>
      <c r="K14" s="64">
        <v>100</v>
      </c>
      <c r="L14" s="64">
        <v>110</v>
      </c>
      <c r="M14" s="90">
        <v>115</v>
      </c>
      <c r="N14" s="38">
        <f>IF(MAX(K14:M14)&lt;0,"-",MAX(K14:M14))</f>
        <v>115</v>
      </c>
      <c r="O14" s="64">
        <v>170</v>
      </c>
      <c r="P14" s="64">
        <v>185</v>
      </c>
      <c r="Q14" s="64">
        <v>-187.5</v>
      </c>
      <c r="R14" s="38">
        <f>IF(MAX(O14:Q14)&lt;0,"-",MAX(O14:Q14))</f>
        <v>185</v>
      </c>
      <c r="S14" s="39">
        <f>IF(OR(J14="-",N14="-",R14="-"),"-",J14+N14+R14)</f>
        <v>480</v>
      </c>
      <c r="T14" s="40">
        <f>IF(S14="-","-",F14*S14)</f>
        <v>376.89420405662645</v>
      </c>
      <c r="U14" s="88">
        <v>2</v>
      </c>
      <c r="V14" s="1"/>
      <c r="W14" s="1"/>
      <c r="X14" s="1"/>
    </row>
    <row r="15" spans="1:21" ht="13.5" thickBot="1">
      <c r="A15" s="46">
        <v>-74</v>
      </c>
      <c r="B15" s="96">
        <v>5</v>
      </c>
      <c r="C15" s="97" t="s">
        <v>47</v>
      </c>
      <c r="D15" s="97" t="s">
        <v>62</v>
      </c>
      <c r="E15" s="81">
        <v>74</v>
      </c>
      <c r="F15" s="106">
        <f>500/(-216.0475144+16.2606339*E15-0.002388645*E15^2-0.00113732*E15^3+0.00000701863*E15^4-0.00000001291*E15^5)</f>
        <v>0.7193135920636026</v>
      </c>
      <c r="G15" s="82">
        <v>180</v>
      </c>
      <c r="H15" s="82">
        <v>190</v>
      </c>
      <c r="I15" s="82">
        <v>-195</v>
      </c>
      <c r="J15" s="83">
        <f>IF(MAX(G15:I15)&lt;0,"-",MAX(G15:I15))</f>
        <v>190</v>
      </c>
      <c r="K15" s="82">
        <v>110</v>
      </c>
      <c r="L15" s="82">
        <v>115</v>
      </c>
      <c r="M15" s="82">
        <v>-117.5</v>
      </c>
      <c r="N15" s="83">
        <f>IF(MAX(K15:M15)&lt;0,"-",MAX(K15:M15))</f>
        <v>115</v>
      </c>
      <c r="O15" s="82">
        <v>190</v>
      </c>
      <c r="P15" s="82">
        <v>200</v>
      </c>
      <c r="Q15" s="82">
        <v>-207.5</v>
      </c>
      <c r="R15" s="83">
        <f>IF(MAX(O15:Q15)&lt;0,"-",MAX(O15:Q15))</f>
        <v>200</v>
      </c>
      <c r="S15" s="84">
        <f>IF(OR(J15="-",N15="-",R15="-"),"-",J15+N15+R15)</f>
        <v>505</v>
      </c>
      <c r="T15" s="85">
        <f>IF(S15="-","-",F15*S15)</f>
        <v>363.2533639921193</v>
      </c>
      <c r="U15" s="86">
        <v>1</v>
      </c>
    </row>
    <row r="16" spans="1:21" ht="12.75">
      <c r="A16" s="117">
        <v>-83</v>
      </c>
      <c r="B16" s="41">
        <v>8</v>
      </c>
      <c r="C16" s="42" t="s">
        <v>46</v>
      </c>
      <c r="D16" s="42" t="s">
        <v>27</v>
      </c>
      <c r="E16" s="54">
        <v>83</v>
      </c>
      <c r="F16" s="108">
        <f aca="true" t="shared" si="0" ref="F16:F24">500/(-216.0475144+16.2606339*E16-0.002388645*E16^2-0.00113732*E16^3+0.00000701863*E16^4-0.00000001291*E16^5)</f>
        <v>0.6674994266033587</v>
      </c>
      <c r="G16" s="65">
        <v>-230</v>
      </c>
      <c r="H16" s="65">
        <v>230</v>
      </c>
      <c r="I16" s="65">
        <v>240</v>
      </c>
      <c r="J16" s="43">
        <f aca="true" t="shared" si="1" ref="J16:J24">IF(MAX(G16:I16)&lt;0,"-",MAX(G16:I16))</f>
        <v>240</v>
      </c>
      <c r="K16" s="65">
        <v>140</v>
      </c>
      <c r="L16" s="65">
        <v>147.5</v>
      </c>
      <c r="M16" s="65">
        <v>-152.5</v>
      </c>
      <c r="N16" s="43">
        <f aca="true" t="shared" si="2" ref="N16:N24">IF(MAX(K16:M16)&lt;0,"-",MAX(K16:M16))</f>
        <v>147.5</v>
      </c>
      <c r="O16" s="65">
        <v>210</v>
      </c>
      <c r="P16" s="65">
        <v>220</v>
      </c>
      <c r="Q16" s="65">
        <v>230</v>
      </c>
      <c r="R16" s="43">
        <f aca="true" t="shared" si="3" ref="R16:R24">IF(MAX(O16:Q16)&lt;0,"-",MAX(O16:Q16))</f>
        <v>230</v>
      </c>
      <c r="S16" s="44">
        <f aca="true" t="shared" si="4" ref="S16:S24">IF(OR(J16="-",N16="-",R16="-"),"-",J16+N16+R16)</f>
        <v>617.5</v>
      </c>
      <c r="T16" s="45">
        <f aca="true" t="shared" si="5" ref="T16:T24">IF(S16="-","-",F16*S16)</f>
        <v>412.180895927574</v>
      </c>
      <c r="U16" s="86">
        <v>1</v>
      </c>
    </row>
    <row r="17" spans="1:21" ht="13.5" thickBot="1">
      <c r="A17" s="118"/>
      <c r="B17" s="26">
        <v>4</v>
      </c>
      <c r="C17" s="8" t="s">
        <v>48</v>
      </c>
      <c r="D17" s="8" t="s">
        <v>62</v>
      </c>
      <c r="E17" s="53">
        <v>82.3</v>
      </c>
      <c r="F17" s="105">
        <f t="shared" si="0"/>
        <v>0.6708830130279576</v>
      </c>
      <c r="G17" s="64">
        <v>215</v>
      </c>
      <c r="H17" s="64">
        <v>232.5</v>
      </c>
      <c r="I17" s="64">
        <v>-242.5</v>
      </c>
      <c r="J17" s="38">
        <f t="shared" si="1"/>
        <v>232.5</v>
      </c>
      <c r="K17" s="64">
        <v>110</v>
      </c>
      <c r="L17" s="64">
        <v>117.5</v>
      </c>
      <c r="M17" s="64">
        <v>-122.5</v>
      </c>
      <c r="N17" s="38">
        <f t="shared" si="2"/>
        <v>117.5</v>
      </c>
      <c r="O17" s="64">
        <v>215</v>
      </c>
      <c r="P17" s="64">
        <v>235</v>
      </c>
      <c r="Q17" s="64">
        <v>-247.5</v>
      </c>
      <c r="R17" s="38">
        <f t="shared" si="3"/>
        <v>235</v>
      </c>
      <c r="S17" s="39">
        <f t="shared" si="4"/>
        <v>585</v>
      </c>
      <c r="T17" s="40">
        <f t="shared" si="5"/>
        <v>392.4665626213552</v>
      </c>
      <c r="U17" s="88">
        <v>2</v>
      </c>
    </row>
    <row r="18" spans="1:21" ht="12.75">
      <c r="A18" s="119">
        <f>-93</f>
        <v>-93</v>
      </c>
      <c r="B18" s="10">
        <v>1</v>
      </c>
      <c r="C18" s="3" t="s">
        <v>49</v>
      </c>
      <c r="D18" s="3" t="s">
        <v>27</v>
      </c>
      <c r="E18" s="50">
        <v>92.7</v>
      </c>
      <c r="F18" s="102">
        <f t="shared" si="0"/>
        <v>0.6291570085683613</v>
      </c>
      <c r="G18" s="60">
        <v>270</v>
      </c>
      <c r="H18" s="60">
        <v>-285</v>
      </c>
      <c r="I18" s="60">
        <v>-285</v>
      </c>
      <c r="J18" s="23">
        <f t="shared" si="1"/>
        <v>270</v>
      </c>
      <c r="K18" s="60">
        <v>140</v>
      </c>
      <c r="L18" s="60">
        <v>147.5</v>
      </c>
      <c r="M18" s="60">
        <v>152.5</v>
      </c>
      <c r="N18" s="23">
        <f t="shared" si="2"/>
        <v>152.5</v>
      </c>
      <c r="O18" s="60">
        <v>245</v>
      </c>
      <c r="P18" s="60">
        <v>262.5</v>
      </c>
      <c r="Q18" s="60">
        <v>-276</v>
      </c>
      <c r="R18" s="23">
        <f t="shared" si="3"/>
        <v>262.5</v>
      </c>
      <c r="S18" s="16">
        <f t="shared" si="4"/>
        <v>685</v>
      </c>
      <c r="T18" s="14">
        <f t="shared" si="5"/>
        <v>430.9725508693275</v>
      </c>
      <c r="U18" s="86">
        <v>1</v>
      </c>
    </row>
    <row r="19" spans="1:21" ht="12.75">
      <c r="A19" s="120"/>
      <c r="B19" s="9">
        <v>10</v>
      </c>
      <c r="C19" s="7" t="s">
        <v>53</v>
      </c>
      <c r="D19" s="7" t="s">
        <v>60</v>
      </c>
      <c r="E19" s="51">
        <v>93</v>
      </c>
      <c r="F19" s="103">
        <f>500/(-216.0475144+16.2606339*E19-0.002388645*E19^2-0.00113732*E19^3+0.00000701863*E19^4-0.00000001291*E19^5)</f>
        <v>0.6281901033511177</v>
      </c>
      <c r="G19" s="61">
        <v>-280</v>
      </c>
      <c r="H19" s="61">
        <v>-280</v>
      </c>
      <c r="I19" s="66" t="s">
        <v>72</v>
      </c>
      <c r="J19" s="24" t="str">
        <f>IF(MAX(G19:I19)&lt;0,"-",MAX(G19:I19))</f>
        <v>-</v>
      </c>
      <c r="K19" s="66" t="s">
        <v>72</v>
      </c>
      <c r="L19" s="66" t="s">
        <v>72</v>
      </c>
      <c r="M19" s="66" t="s">
        <v>72</v>
      </c>
      <c r="N19" s="24" t="s">
        <v>72</v>
      </c>
      <c r="O19" s="66" t="s">
        <v>72</v>
      </c>
      <c r="P19" s="66" t="s">
        <v>72</v>
      </c>
      <c r="Q19" s="66" t="s">
        <v>72</v>
      </c>
      <c r="R19" s="24" t="s">
        <v>72</v>
      </c>
      <c r="S19" s="17" t="str">
        <f>IF(OR(J19="-",N19="-",R19="-"),"-",J19+N19+R19)</f>
        <v>-</v>
      </c>
      <c r="T19" s="15" t="str">
        <f>IF(S19="-","-",F19*S19)</f>
        <v>-</v>
      </c>
      <c r="U19" s="87"/>
    </row>
    <row r="20" spans="1:21" ht="13.5" thickBot="1">
      <c r="A20" s="121"/>
      <c r="B20" s="12">
        <v>12</v>
      </c>
      <c r="C20" s="5" t="s">
        <v>50</v>
      </c>
      <c r="D20" s="5" t="s">
        <v>51</v>
      </c>
      <c r="E20" s="52">
        <v>89.1</v>
      </c>
      <c r="F20" s="104">
        <f t="shared" si="0"/>
        <v>0.641698657159139</v>
      </c>
      <c r="G20" s="62">
        <v>-252.5</v>
      </c>
      <c r="H20" s="62">
        <v>-255</v>
      </c>
      <c r="I20" s="62">
        <v>255</v>
      </c>
      <c r="J20" s="25">
        <f t="shared" si="1"/>
        <v>255</v>
      </c>
      <c r="K20" s="62">
        <v>-162.5</v>
      </c>
      <c r="L20" s="62">
        <v>-162.5</v>
      </c>
      <c r="M20" s="62">
        <v>-162.5</v>
      </c>
      <c r="N20" s="25" t="str">
        <f t="shared" si="2"/>
        <v>-</v>
      </c>
      <c r="O20" s="68" t="s">
        <v>72</v>
      </c>
      <c r="P20" s="68" t="s">
        <v>72</v>
      </c>
      <c r="Q20" s="68" t="s">
        <v>72</v>
      </c>
      <c r="R20" s="25" t="s">
        <v>72</v>
      </c>
      <c r="S20" s="18" t="str">
        <f t="shared" si="4"/>
        <v>-</v>
      </c>
      <c r="T20" s="19" t="str">
        <f t="shared" si="5"/>
        <v>-</v>
      </c>
      <c r="U20" s="87"/>
    </row>
    <row r="21" spans="1:21" ht="12.75">
      <c r="A21" s="117">
        <v>-105</v>
      </c>
      <c r="B21" s="98">
        <v>11</v>
      </c>
      <c r="C21" s="99" t="s">
        <v>52</v>
      </c>
      <c r="D21" s="99" t="s">
        <v>27</v>
      </c>
      <c r="E21" s="54">
        <v>99.9</v>
      </c>
      <c r="F21" s="108">
        <f t="shared" si="0"/>
        <v>0.6088327306580895</v>
      </c>
      <c r="G21" s="65">
        <v>-235</v>
      </c>
      <c r="H21" s="65">
        <v>235</v>
      </c>
      <c r="I21" s="65">
        <v>250</v>
      </c>
      <c r="J21" s="43">
        <f t="shared" si="1"/>
        <v>250</v>
      </c>
      <c r="K21" s="65">
        <v>140</v>
      </c>
      <c r="L21" s="65">
        <v>147.5</v>
      </c>
      <c r="M21" s="65">
        <v>152.5</v>
      </c>
      <c r="N21" s="43">
        <f t="shared" si="2"/>
        <v>152.5</v>
      </c>
      <c r="O21" s="65">
        <v>220</v>
      </c>
      <c r="P21" s="65">
        <v>-232.5</v>
      </c>
      <c r="Q21" s="65">
        <v>-232.5</v>
      </c>
      <c r="R21" s="43">
        <f t="shared" si="3"/>
        <v>220</v>
      </c>
      <c r="S21" s="44">
        <f t="shared" si="4"/>
        <v>622.5</v>
      </c>
      <c r="T21" s="45">
        <f t="shared" si="5"/>
        <v>378.99837483466075</v>
      </c>
      <c r="U21" s="86">
        <v>1</v>
      </c>
    </row>
    <row r="22" spans="1:21" ht="13.5" thickBot="1">
      <c r="A22" s="117"/>
      <c r="B22" s="26">
        <v>15</v>
      </c>
      <c r="C22" s="8" t="s">
        <v>54</v>
      </c>
      <c r="D22" s="8" t="s">
        <v>64</v>
      </c>
      <c r="E22" s="53">
        <v>99.5</v>
      </c>
      <c r="F22" s="105">
        <f t="shared" si="0"/>
        <v>0.6098170241694884</v>
      </c>
      <c r="G22" s="64">
        <v>220</v>
      </c>
      <c r="H22" s="64">
        <v>240</v>
      </c>
      <c r="I22" s="89" t="s">
        <v>72</v>
      </c>
      <c r="J22" s="38">
        <f t="shared" si="1"/>
        <v>240</v>
      </c>
      <c r="K22" s="64">
        <v>140</v>
      </c>
      <c r="L22" s="64">
        <v>-150</v>
      </c>
      <c r="M22" s="89" t="s">
        <v>72</v>
      </c>
      <c r="N22" s="38">
        <f t="shared" si="2"/>
        <v>140</v>
      </c>
      <c r="O22" s="64">
        <v>210</v>
      </c>
      <c r="P22" s="89" t="s">
        <v>72</v>
      </c>
      <c r="Q22" s="89" t="s">
        <v>72</v>
      </c>
      <c r="R22" s="38">
        <f t="shared" si="3"/>
        <v>210</v>
      </c>
      <c r="S22" s="39">
        <f t="shared" si="4"/>
        <v>590</v>
      </c>
      <c r="T22" s="40">
        <f t="shared" si="5"/>
        <v>359.79204425999814</v>
      </c>
      <c r="U22" s="88">
        <v>2</v>
      </c>
    </row>
    <row r="23" spans="1:21" ht="12.75">
      <c r="A23" s="122" t="s">
        <v>55</v>
      </c>
      <c r="B23" s="31">
        <v>9</v>
      </c>
      <c r="C23" s="6" t="s">
        <v>56</v>
      </c>
      <c r="D23" s="6" t="s">
        <v>63</v>
      </c>
      <c r="E23" s="50">
        <v>108.1</v>
      </c>
      <c r="F23" s="102">
        <f t="shared" si="0"/>
        <v>0.5917275524989859</v>
      </c>
      <c r="G23" s="60">
        <v>310</v>
      </c>
      <c r="H23" s="60">
        <v>330</v>
      </c>
      <c r="I23" s="60">
        <v>-350</v>
      </c>
      <c r="J23" s="23">
        <f t="shared" si="1"/>
        <v>330</v>
      </c>
      <c r="K23" s="60">
        <v>205</v>
      </c>
      <c r="L23" s="60">
        <v>220</v>
      </c>
      <c r="M23" s="60">
        <v>-230</v>
      </c>
      <c r="N23" s="23">
        <f t="shared" si="2"/>
        <v>220</v>
      </c>
      <c r="O23" s="60">
        <v>270</v>
      </c>
      <c r="P23" s="60">
        <v>290</v>
      </c>
      <c r="Q23" s="60">
        <v>292.5</v>
      </c>
      <c r="R23" s="23">
        <f t="shared" si="3"/>
        <v>292.5</v>
      </c>
      <c r="S23" s="16">
        <f t="shared" si="4"/>
        <v>842.5</v>
      </c>
      <c r="T23" s="14">
        <f t="shared" si="5"/>
        <v>498.5304629803956</v>
      </c>
      <c r="U23" s="86">
        <v>1</v>
      </c>
    </row>
    <row r="24" spans="1:21" ht="13.5" thickBot="1">
      <c r="A24" s="123"/>
      <c r="B24" s="32">
        <v>13</v>
      </c>
      <c r="C24" s="33" t="s">
        <v>57</v>
      </c>
      <c r="D24" s="33" t="s">
        <v>61</v>
      </c>
      <c r="E24" s="52">
        <v>111.3</v>
      </c>
      <c r="F24" s="104">
        <f t="shared" si="0"/>
        <v>0.5864155870732781</v>
      </c>
      <c r="G24" s="62">
        <v>300</v>
      </c>
      <c r="H24" s="62">
        <v>-330</v>
      </c>
      <c r="I24" s="62">
        <v>340</v>
      </c>
      <c r="J24" s="25">
        <f t="shared" si="1"/>
        <v>340</v>
      </c>
      <c r="K24" s="62">
        <v>140</v>
      </c>
      <c r="L24" s="62">
        <v>-205</v>
      </c>
      <c r="M24" s="62">
        <v>215</v>
      </c>
      <c r="N24" s="25">
        <f t="shared" si="2"/>
        <v>215</v>
      </c>
      <c r="O24" s="62">
        <v>260</v>
      </c>
      <c r="P24" s="62">
        <v>275</v>
      </c>
      <c r="Q24" s="62">
        <v>287.5</v>
      </c>
      <c r="R24" s="25">
        <f t="shared" si="3"/>
        <v>287.5</v>
      </c>
      <c r="S24" s="18">
        <f t="shared" si="4"/>
        <v>842.5</v>
      </c>
      <c r="T24" s="19">
        <f t="shared" si="5"/>
        <v>494.0551321092368</v>
      </c>
      <c r="U24" s="88">
        <v>2</v>
      </c>
    </row>
    <row r="25" ht="12.75">
      <c r="U25" s="87"/>
    </row>
  </sheetData>
  <sheetProtection/>
  <mergeCells count="36">
    <mergeCell ref="A23:A24"/>
    <mergeCell ref="T11:T12"/>
    <mergeCell ref="A13:A14"/>
    <mergeCell ref="A16:A17"/>
    <mergeCell ref="A18:A20"/>
    <mergeCell ref="A21:A22"/>
    <mergeCell ref="J11:J12"/>
    <mergeCell ref="K11:M11"/>
    <mergeCell ref="N11:N12"/>
    <mergeCell ref="O11:Q11"/>
    <mergeCell ref="R11:R12"/>
    <mergeCell ref="S11:S12"/>
    <mergeCell ref="A11:A12"/>
    <mergeCell ref="B11:B12"/>
    <mergeCell ref="D11:D12"/>
    <mergeCell ref="E11:E12"/>
    <mergeCell ref="F11:F12"/>
    <mergeCell ref="G11:I11"/>
    <mergeCell ref="O4:Q4"/>
    <mergeCell ref="R4:R5"/>
    <mergeCell ref="A10:T10"/>
    <mergeCell ref="A2:T2"/>
    <mergeCell ref="A1:T1"/>
    <mergeCell ref="S4:S5"/>
    <mergeCell ref="T4:T5"/>
    <mergeCell ref="A6:A7"/>
    <mergeCell ref="A3:T3"/>
    <mergeCell ref="A4:A5"/>
    <mergeCell ref="B4:B5"/>
    <mergeCell ref="D4:D5"/>
    <mergeCell ref="E4:E5"/>
    <mergeCell ref="F4:F5"/>
    <mergeCell ref="G4:I4"/>
    <mergeCell ref="J4:J5"/>
    <mergeCell ref="K4:M4"/>
    <mergeCell ref="N4:N5"/>
  </mergeCells>
  <conditionalFormatting sqref="G13:I24 K13:M24 O13:Q24 G6:I9 K6:M9 O6:Q9">
    <cfRule type="cellIs" priority="16" dxfId="28" operator="greaterThan">
      <formula>0</formula>
    </cfRule>
    <cfRule type="cellIs" priority="17" dxfId="29" operator="lessThan">
      <formula>-0.001</formula>
    </cfRule>
    <cfRule type="cellIs" priority="18" dxfId="29" operator="lessThan">
      <formula>-20</formula>
    </cfRule>
  </conditionalFormatting>
  <conditionalFormatting sqref="F13:F24">
    <cfRule type="cellIs" priority="14" dxfId="30" operator="lessThan">
      <formula>5</formula>
    </cfRule>
    <cfRule type="cellIs" priority="15" dxfId="31" operator="lessThan">
      <formula>0.01</formula>
    </cfRule>
  </conditionalFormatting>
  <conditionalFormatting sqref="F6:F9">
    <cfRule type="cellIs" priority="10" dxfId="31" operator="lessThan">
      <formula>0.01</formula>
    </cfRule>
  </conditionalFormatting>
  <conditionalFormatting sqref="M13">
    <cfRule type="cellIs" priority="1" dxfId="32" operator="equal">
      <formula>115</formula>
    </cfRule>
  </conditionalFormatting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96" zoomScaleNormal="96" zoomScalePageLayoutView="0" workbookViewId="0" topLeftCell="A1">
      <selection activeCell="A1" sqref="A1:T37"/>
    </sheetView>
  </sheetViews>
  <sheetFormatPr defaultColWidth="9.00390625" defaultRowHeight="12.75"/>
  <cols>
    <col min="1" max="1" width="6.125" style="0" customWidth="1"/>
    <col min="2" max="2" width="6.00390625" style="13" customWidth="1"/>
    <col min="3" max="3" width="18.375" style="0" bestFit="1" customWidth="1"/>
    <col min="4" max="4" width="16.625" style="0" bestFit="1" customWidth="1"/>
    <col min="5" max="5" width="6.25390625" style="13" bestFit="1" customWidth="1"/>
    <col min="6" max="6" width="6.875" style="13" bestFit="1" customWidth="1"/>
    <col min="7" max="7" width="5.875" style="13" bestFit="1" customWidth="1"/>
    <col min="8" max="10" width="6.00390625" style="13" bestFit="1" customWidth="1"/>
    <col min="11" max="11" width="5.875" style="13" bestFit="1" customWidth="1"/>
    <col min="12" max="19" width="6.00390625" style="13" bestFit="1" customWidth="1"/>
    <col min="20" max="20" width="7.00390625" style="13" customWidth="1"/>
    <col min="21" max="21" width="3.00390625" style="13" bestFit="1" customWidth="1"/>
    <col min="23" max="23" width="36.625" style="0" bestFit="1" customWidth="1"/>
  </cols>
  <sheetData>
    <row r="1" spans="1:20" ht="27.75">
      <c r="A1" s="146" t="s">
        <v>58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8"/>
    </row>
    <row r="2" spans="1:20" ht="28.5" thickBot="1">
      <c r="A2" s="149" t="s">
        <v>59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</row>
    <row r="3" spans="1:20" ht="21" thickBot="1">
      <c r="A3" s="135" t="s">
        <v>37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</row>
    <row r="4" spans="1:20" ht="15.75">
      <c r="A4" s="138" t="s">
        <v>2</v>
      </c>
      <c r="B4" s="140" t="s">
        <v>11</v>
      </c>
      <c r="C4" s="59" t="s">
        <v>3</v>
      </c>
      <c r="D4" s="127" t="s">
        <v>4</v>
      </c>
      <c r="E4" s="142" t="s">
        <v>5</v>
      </c>
      <c r="F4" s="144" t="s">
        <v>0</v>
      </c>
      <c r="G4" s="126" t="s">
        <v>6</v>
      </c>
      <c r="H4" s="127"/>
      <c r="I4" s="127"/>
      <c r="J4" s="124"/>
      <c r="K4" s="126" t="s">
        <v>7</v>
      </c>
      <c r="L4" s="127"/>
      <c r="M4" s="127"/>
      <c r="N4" s="124"/>
      <c r="O4" s="126" t="s">
        <v>8</v>
      </c>
      <c r="P4" s="127"/>
      <c r="Q4" s="127"/>
      <c r="R4" s="124"/>
      <c r="S4" s="127" t="s">
        <v>1</v>
      </c>
      <c r="T4" s="129" t="s">
        <v>9</v>
      </c>
    </row>
    <row r="5" spans="1:20" ht="16.5" thickBot="1">
      <c r="A5" s="139"/>
      <c r="B5" s="141"/>
      <c r="C5" s="2" t="s">
        <v>10</v>
      </c>
      <c r="D5" s="128"/>
      <c r="E5" s="143"/>
      <c r="F5" s="145"/>
      <c r="G5" s="57">
        <v>1</v>
      </c>
      <c r="H5" s="57">
        <v>2</v>
      </c>
      <c r="I5" s="57">
        <v>3</v>
      </c>
      <c r="J5" s="125"/>
      <c r="K5" s="57">
        <v>1</v>
      </c>
      <c r="L5" s="57">
        <v>2</v>
      </c>
      <c r="M5" s="57">
        <v>3</v>
      </c>
      <c r="N5" s="125"/>
      <c r="O5" s="57">
        <v>1</v>
      </c>
      <c r="P5" s="57">
        <v>2</v>
      </c>
      <c r="Q5" s="57">
        <v>3</v>
      </c>
      <c r="R5" s="125"/>
      <c r="S5" s="128"/>
      <c r="T5" s="130"/>
    </row>
    <row r="6" spans="1:21" ht="12.75">
      <c r="A6" s="165" t="s">
        <v>69</v>
      </c>
      <c r="B6" s="47">
        <v>6</v>
      </c>
      <c r="C6" s="27" t="s">
        <v>12</v>
      </c>
      <c r="D6" s="27" t="s">
        <v>27</v>
      </c>
      <c r="E6" s="60">
        <v>58.6</v>
      </c>
      <c r="F6" s="102">
        <f>500/(594.3174778-27.2384254*E6+0.821122269*E6^2-0.00930734*E6^3+0.0000473158*E6^4-0.00000009054*E6^5)</f>
        <v>1.1355444932549894</v>
      </c>
      <c r="G6" s="60">
        <v>85</v>
      </c>
      <c r="H6" s="60">
        <v>-90</v>
      </c>
      <c r="I6" s="60">
        <v>90</v>
      </c>
      <c r="J6" s="91">
        <f>IF(MAX(G6:I6)&lt;0,"-",MAX(G6:I6))</f>
        <v>90</v>
      </c>
      <c r="K6" s="60">
        <v>45</v>
      </c>
      <c r="L6" s="60">
        <v>50</v>
      </c>
      <c r="M6" s="60">
        <v>52.5</v>
      </c>
      <c r="N6" s="91">
        <f>IF(MAX(K6:M6)&lt;0,"-",MAX(K6:M6))</f>
        <v>52.5</v>
      </c>
      <c r="O6" s="60">
        <v>115</v>
      </c>
      <c r="P6" s="60">
        <v>122.5</v>
      </c>
      <c r="Q6" s="60">
        <v>125</v>
      </c>
      <c r="R6" s="91">
        <f>IF(MAX(O6:Q6)&lt;0,"-",MAX(O6:Q6))</f>
        <v>125</v>
      </c>
      <c r="S6" s="92">
        <f>IF(OR(J6="-",N6="-",R6="-"),"-",J6+N6+R6)</f>
        <v>267.5</v>
      </c>
      <c r="T6" s="14">
        <f>IF(S6="-","-",F6*S6)</f>
        <v>303.75815194570964</v>
      </c>
      <c r="U6" s="86">
        <v>1</v>
      </c>
    </row>
    <row r="7" spans="1:21" ht="12.75">
      <c r="A7" s="166"/>
      <c r="B7" s="109">
        <v>16</v>
      </c>
      <c r="C7" s="35" t="s">
        <v>68</v>
      </c>
      <c r="D7" s="35" t="s">
        <v>38</v>
      </c>
      <c r="E7" s="61">
        <v>51.1</v>
      </c>
      <c r="F7" s="103">
        <f>500/(594.3174778-27.2384254*E7+0.821122269*E7^2-0.00930734*E7^3+0.0000473158*E7^4-0.00000009054*E7^5)</f>
        <v>1.2635045550407529</v>
      </c>
      <c r="G7" s="61">
        <v>-90</v>
      </c>
      <c r="H7" s="61">
        <v>90</v>
      </c>
      <c r="I7" s="61">
        <v>-112.5</v>
      </c>
      <c r="J7" s="93">
        <f>IF(MAX(G7:I7)&lt;0,"-",MAX(G7:I7))</f>
        <v>90</v>
      </c>
      <c r="K7" s="61">
        <v>45</v>
      </c>
      <c r="L7" s="61">
        <v>50</v>
      </c>
      <c r="M7" s="61">
        <v>-55</v>
      </c>
      <c r="N7" s="93">
        <f>IF(MAX(K7:M7)&lt;0,"-",MAX(K7:M7))</f>
        <v>50</v>
      </c>
      <c r="O7" s="61">
        <v>80</v>
      </c>
      <c r="P7" s="61">
        <v>90</v>
      </c>
      <c r="Q7" s="61">
        <v>100</v>
      </c>
      <c r="R7" s="93">
        <f>IF(MAX(O7:Q7)&lt;0,"-",MAX(O7:Q7))</f>
        <v>100</v>
      </c>
      <c r="S7" s="67">
        <f>IF(OR(J7="-",N7="-",R7="-"),"-",J7+N7+R7)</f>
        <v>240</v>
      </c>
      <c r="T7" s="15">
        <f>IF(S7="-","-",F7*S7)</f>
        <v>303.2410932097807</v>
      </c>
      <c r="U7" s="88">
        <v>2</v>
      </c>
    </row>
    <row r="8" spans="1:21" ht="13.5" thickBot="1">
      <c r="A8" s="167"/>
      <c r="B8" s="49">
        <v>15</v>
      </c>
      <c r="C8" s="28" t="s">
        <v>76</v>
      </c>
      <c r="D8" s="28" t="s">
        <v>38</v>
      </c>
      <c r="E8" s="62">
        <v>65.9</v>
      </c>
      <c r="F8" s="104">
        <f>500/(594.3174778-27.2384254*E8+0.821122269*E8^2-0.00930734*E8^3+0.0000473158*E8^4-0.00000009054*E8^5)</f>
        <v>1.0385278047667494</v>
      </c>
      <c r="G8" s="62">
        <v>-60</v>
      </c>
      <c r="H8" s="62">
        <v>60</v>
      </c>
      <c r="I8" s="68">
        <v>72.5</v>
      </c>
      <c r="J8" s="94">
        <f>IF(MAX(G8:I8)&lt;0,"-",MAX(G8:I8))</f>
        <v>72.5</v>
      </c>
      <c r="K8" s="62">
        <v>35</v>
      </c>
      <c r="L8" s="62">
        <v>37.5</v>
      </c>
      <c r="M8" s="62">
        <v>-40</v>
      </c>
      <c r="N8" s="94">
        <f>IF(MAX(K8:M8)&lt;0,"-",MAX(K8:M8))</f>
        <v>37.5</v>
      </c>
      <c r="O8" s="62">
        <v>80</v>
      </c>
      <c r="P8" s="62">
        <v>87.5</v>
      </c>
      <c r="Q8" s="62">
        <v>90</v>
      </c>
      <c r="R8" s="94">
        <f>IF(MAX(O8:Q8)&lt;0,"-",MAX(O8:Q8))</f>
        <v>90</v>
      </c>
      <c r="S8" s="95">
        <f>IF(OR(J8="-",N8="-",R8="-"),"-",J8+N8+R8)</f>
        <v>200</v>
      </c>
      <c r="T8" s="19">
        <f>IF(S8="-","-",F8*S8)</f>
        <v>207.7055609533499</v>
      </c>
      <c r="U8" s="101">
        <v>3</v>
      </c>
    </row>
    <row r="9" spans="1:23" ht="21" thickBot="1">
      <c r="A9" s="135" t="s">
        <v>25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87"/>
      <c r="V9" s="1"/>
      <c r="W9" s="1"/>
    </row>
    <row r="10" spans="1:23" ht="15.75">
      <c r="A10" s="138" t="s">
        <v>2</v>
      </c>
      <c r="B10" s="140" t="s">
        <v>11</v>
      </c>
      <c r="C10" s="59" t="s">
        <v>3</v>
      </c>
      <c r="D10" s="127" t="s">
        <v>4</v>
      </c>
      <c r="E10" s="142" t="s">
        <v>5</v>
      </c>
      <c r="F10" s="144" t="s">
        <v>0</v>
      </c>
      <c r="G10" s="126" t="s">
        <v>6</v>
      </c>
      <c r="H10" s="127"/>
      <c r="I10" s="127"/>
      <c r="J10" s="124"/>
      <c r="K10" s="126" t="s">
        <v>7</v>
      </c>
      <c r="L10" s="127"/>
      <c r="M10" s="127"/>
      <c r="N10" s="124"/>
      <c r="O10" s="126" t="s">
        <v>8</v>
      </c>
      <c r="P10" s="127"/>
      <c r="Q10" s="127"/>
      <c r="R10" s="124"/>
      <c r="S10" s="127" t="s">
        <v>1</v>
      </c>
      <c r="T10" s="129" t="s">
        <v>9</v>
      </c>
      <c r="V10" s="1"/>
      <c r="W10" s="56"/>
    </row>
    <row r="11" spans="1:23" ht="16.5" thickBot="1">
      <c r="A11" s="139"/>
      <c r="B11" s="141"/>
      <c r="C11" s="2" t="s">
        <v>10</v>
      </c>
      <c r="D11" s="128"/>
      <c r="E11" s="143"/>
      <c r="F11" s="145"/>
      <c r="G11" s="57">
        <v>1</v>
      </c>
      <c r="H11" s="57">
        <v>2</v>
      </c>
      <c r="I11" s="57">
        <v>3</v>
      </c>
      <c r="J11" s="125"/>
      <c r="K11" s="57">
        <v>1</v>
      </c>
      <c r="L11" s="57">
        <v>2</v>
      </c>
      <c r="M11" s="57">
        <v>3</v>
      </c>
      <c r="N11" s="125"/>
      <c r="O11" s="57">
        <v>1</v>
      </c>
      <c r="P11" s="57">
        <v>2</v>
      </c>
      <c r="Q11" s="57">
        <v>3</v>
      </c>
      <c r="R11" s="125"/>
      <c r="S11" s="128"/>
      <c r="T11" s="130"/>
      <c r="V11" s="1"/>
      <c r="W11" s="1"/>
    </row>
    <row r="12" spans="1:23" ht="12.75">
      <c r="A12" s="154">
        <v>-59</v>
      </c>
      <c r="B12" s="9">
        <v>27</v>
      </c>
      <c r="C12" s="7" t="s">
        <v>14</v>
      </c>
      <c r="D12" s="7" t="s">
        <v>66</v>
      </c>
      <c r="E12" s="61">
        <v>59</v>
      </c>
      <c r="F12" s="103">
        <f aca="true" t="shared" si="0" ref="F12:F22">500/(-216.0475144+16.2606339*E12-0.002388645*E12^2-0.00113732*E12^3+0.00000701863*E12^4-0.00000001291*E12^5)</f>
        <v>0.8661743798262227</v>
      </c>
      <c r="G12" s="61">
        <v>125</v>
      </c>
      <c r="H12" s="61">
        <v>135</v>
      </c>
      <c r="I12" s="66">
        <v>145</v>
      </c>
      <c r="J12" s="93">
        <f aca="true" t="shared" si="1" ref="J12:J22">IF(MAX(G12:I12)&lt;0,"-",MAX(G12:I12))</f>
        <v>145</v>
      </c>
      <c r="K12" s="61">
        <v>-95</v>
      </c>
      <c r="L12" s="61">
        <v>95</v>
      </c>
      <c r="M12" s="61">
        <v>100</v>
      </c>
      <c r="N12" s="93">
        <f aca="true" t="shared" si="2" ref="N12:N22">IF(MAX(K12:M12)&lt;0,"-",MAX(K12:M12))</f>
        <v>100</v>
      </c>
      <c r="O12" s="61">
        <v>130</v>
      </c>
      <c r="P12" s="61">
        <v>140</v>
      </c>
      <c r="Q12" s="61">
        <v>150</v>
      </c>
      <c r="R12" s="93">
        <f aca="true" t="shared" si="3" ref="R12:R22">IF(MAX(O12:Q12)&lt;0,"-",MAX(O12:Q12))</f>
        <v>150</v>
      </c>
      <c r="S12" s="67">
        <f aca="true" t="shared" si="4" ref="S12:S22">IF(OR(J12="-",N12="-",R12="-"),"-",J12+N12+R12)</f>
        <v>395</v>
      </c>
      <c r="T12" s="15">
        <f aca="true" t="shared" si="5" ref="T12:T22">IF(S12="-","-",F12*S12)</f>
        <v>342.138880031358</v>
      </c>
      <c r="U12" s="86">
        <v>1</v>
      </c>
      <c r="V12" s="1"/>
      <c r="W12" s="1"/>
    </row>
    <row r="13" spans="1:23" ht="12.75">
      <c r="A13" s="156"/>
      <c r="B13" s="9">
        <v>25</v>
      </c>
      <c r="C13" s="7" t="s">
        <v>77</v>
      </c>
      <c r="D13" s="7" t="s">
        <v>66</v>
      </c>
      <c r="E13" s="61">
        <v>58</v>
      </c>
      <c r="F13" s="103">
        <f t="shared" si="0"/>
        <v>0.8801549313656332</v>
      </c>
      <c r="G13" s="61">
        <v>90</v>
      </c>
      <c r="H13" s="61">
        <v>100</v>
      </c>
      <c r="I13" s="61">
        <v>110</v>
      </c>
      <c r="J13" s="93">
        <f t="shared" si="1"/>
        <v>110</v>
      </c>
      <c r="K13" s="61">
        <v>60</v>
      </c>
      <c r="L13" s="61">
        <v>67.5</v>
      </c>
      <c r="M13" s="61">
        <v>70</v>
      </c>
      <c r="N13" s="93">
        <f t="shared" si="2"/>
        <v>70</v>
      </c>
      <c r="O13" s="61">
        <v>130</v>
      </c>
      <c r="P13" s="61">
        <v>140</v>
      </c>
      <c r="Q13" s="61">
        <v>152.5</v>
      </c>
      <c r="R13" s="93">
        <f t="shared" si="3"/>
        <v>152.5</v>
      </c>
      <c r="S13" s="67">
        <f t="shared" si="4"/>
        <v>332.5</v>
      </c>
      <c r="T13" s="15">
        <f t="shared" si="5"/>
        <v>292.65151467907305</v>
      </c>
      <c r="U13" s="88">
        <v>2</v>
      </c>
      <c r="V13" s="1"/>
      <c r="W13" s="1"/>
    </row>
    <row r="14" spans="1:21" ht="13.5" thickBot="1">
      <c r="A14" s="157"/>
      <c r="B14" s="36">
        <v>26</v>
      </c>
      <c r="C14" s="37" t="s">
        <v>15</v>
      </c>
      <c r="D14" s="37" t="s">
        <v>66</v>
      </c>
      <c r="E14" s="64">
        <v>54.6</v>
      </c>
      <c r="F14" s="105">
        <f t="shared" si="0"/>
        <v>0.9334430828009393</v>
      </c>
      <c r="G14" s="64">
        <v>90</v>
      </c>
      <c r="H14" s="64">
        <v>100</v>
      </c>
      <c r="I14" s="64">
        <v>105</v>
      </c>
      <c r="J14" s="112">
        <f t="shared" si="1"/>
        <v>105</v>
      </c>
      <c r="K14" s="64">
        <v>60</v>
      </c>
      <c r="L14" s="64">
        <v>65</v>
      </c>
      <c r="M14" s="64">
        <v>-70</v>
      </c>
      <c r="N14" s="112">
        <f t="shared" si="2"/>
        <v>65</v>
      </c>
      <c r="O14" s="64">
        <v>110</v>
      </c>
      <c r="P14" s="64">
        <v>120</v>
      </c>
      <c r="Q14" s="64">
        <v>130</v>
      </c>
      <c r="R14" s="112">
        <f t="shared" si="3"/>
        <v>130</v>
      </c>
      <c r="S14" s="113">
        <f t="shared" si="4"/>
        <v>300</v>
      </c>
      <c r="T14" s="40">
        <f t="shared" si="5"/>
        <v>280.0329248402818</v>
      </c>
      <c r="U14" s="101">
        <v>3</v>
      </c>
    </row>
    <row r="15" spans="1:21" ht="12.75">
      <c r="A15" s="154">
        <v>-66</v>
      </c>
      <c r="B15" s="10">
        <v>19</v>
      </c>
      <c r="C15" s="3" t="s">
        <v>28</v>
      </c>
      <c r="D15" s="3" t="s">
        <v>61</v>
      </c>
      <c r="E15" s="60">
        <v>63.7</v>
      </c>
      <c r="F15" s="102">
        <f t="shared" si="0"/>
        <v>0.8089117567609547</v>
      </c>
      <c r="G15" s="60">
        <v>105</v>
      </c>
      <c r="H15" s="60">
        <v>-120</v>
      </c>
      <c r="I15" s="60">
        <v>125</v>
      </c>
      <c r="J15" s="91">
        <f t="shared" si="1"/>
        <v>125</v>
      </c>
      <c r="K15" s="60">
        <v>75</v>
      </c>
      <c r="L15" s="60">
        <v>85</v>
      </c>
      <c r="M15" s="60">
        <v>87.5</v>
      </c>
      <c r="N15" s="91">
        <f t="shared" si="2"/>
        <v>87.5</v>
      </c>
      <c r="O15" s="60">
        <v>135</v>
      </c>
      <c r="P15" s="60">
        <v>160</v>
      </c>
      <c r="Q15" s="60">
        <v>-180</v>
      </c>
      <c r="R15" s="91">
        <f t="shared" si="3"/>
        <v>160</v>
      </c>
      <c r="S15" s="92">
        <f t="shared" si="4"/>
        <v>372.5</v>
      </c>
      <c r="T15" s="14">
        <f t="shared" si="5"/>
        <v>301.3196293934556</v>
      </c>
      <c r="U15" s="86">
        <v>1</v>
      </c>
    </row>
    <row r="16" spans="1:21" ht="12.75">
      <c r="A16" s="155"/>
      <c r="B16" s="11">
        <v>21</v>
      </c>
      <c r="C16" s="4" t="s">
        <v>73</v>
      </c>
      <c r="D16" s="4" t="s">
        <v>61</v>
      </c>
      <c r="E16" s="61">
        <v>64.4</v>
      </c>
      <c r="F16" s="103">
        <f t="shared" si="0"/>
        <v>0.8014259922176916</v>
      </c>
      <c r="G16" s="66">
        <v>-120</v>
      </c>
      <c r="H16" s="61">
        <v>-125</v>
      </c>
      <c r="I16" s="61">
        <v>125</v>
      </c>
      <c r="J16" s="93">
        <f t="shared" si="1"/>
        <v>125</v>
      </c>
      <c r="K16" s="61">
        <v>80</v>
      </c>
      <c r="L16" s="61">
        <v>-85</v>
      </c>
      <c r="M16" s="61">
        <v>85</v>
      </c>
      <c r="N16" s="93">
        <f t="shared" si="2"/>
        <v>85</v>
      </c>
      <c r="O16" s="61">
        <v>115</v>
      </c>
      <c r="P16" s="61">
        <v>125</v>
      </c>
      <c r="Q16" s="61">
        <v>145</v>
      </c>
      <c r="R16" s="93">
        <f t="shared" si="3"/>
        <v>145</v>
      </c>
      <c r="S16" s="67">
        <f t="shared" si="4"/>
        <v>355</v>
      </c>
      <c r="T16" s="15">
        <f t="shared" si="5"/>
        <v>284.50622723728054</v>
      </c>
      <c r="U16" s="88">
        <v>2</v>
      </c>
    </row>
    <row r="17" spans="1:21" ht="12.75">
      <c r="A17" s="156"/>
      <c r="B17" s="11">
        <v>10</v>
      </c>
      <c r="C17" s="4" t="s">
        <v>13</v>
      </c>
      <c r="D17" s="4" t="s">
        <v>27</v>
      </c>
      <c r="E17" s="61">
        <v>59.1</v>
      </c>
      <c r="F17" s="103">
        <f t="shared" si="0"/>
        <v>0.8648144815752432</v>
      </c>
      <c r="G17" s="61">
        <v>120</v>
      </c>
      <c r="H17" s="61">
        <v>130</v>
      </c>
      <c r="I17" s="61">
        <v>135</v>
      </c>
      <c r="J17" s="93">
        <f t="shared" si="1"/>
        <v>135</v>
      </c>
      <c r="K17" s="61">
        <v>65</v>
      </c>
      <c r="L17" s="61">
        <v>70</v>
      </c>
      <c r="M17" s="61">
        <v>-72.5</v>
      </c>
      <c r="N17" s="93">
        <f t="shared" si="2"/>
        <v>70</v>
      </c>
      <c r="O17" s="61">
        <v>120</v>
      </c>
      <c r="P17" s="61">
        <v>130</v>
      </c>
      <c r="Q17" s="61">
        <v>-150</v>
      </c>
      <c r="R17" s="93">
        <f t="shared" si="3"/>
        <v>130</v>
      </c>
      <c r="S17" s="67">
        <f t="shared" si="4"/>
        <v>335</v>
      </c>
      <c r="T17" s="15">
        <f t="shared" si="5"/>
        <v>289.71285132770646</v>
      </c>
      <c r="U17" s="101">
        <v>3</v>
      </c>
    </row>
    <row r="18" spans="1:21" ht="13.5" thickBot="1">
      <c r="A18" s="157"/>
      <c r="B18" s="12">
        <v>24</v>
      </c>
      <c r="C18" s="5" t="s">
        <v>17</v>
      </c>
      <c r="D18" s="5" t="s">
        <v>66</v>
      </c>
      <c r="E18" s="62">
        <v>62.8</v>
      </c>
      <c r="F18" s="104">
        <f t="shared" si="0"/>
        <v>0.8189031063718939</v>
      </c>
      <c r="G18" s="62">
        <v>90</v>
      </c>
      <c r="H18" s="62">
        <v>100</v>
      </c>
      <c r="I18" s="62">
        <v>105</v>
      </c>
      <c r="J18" s="94">
        <f t="shared" si="1"/>
        <v>105</v>
      </c>
      <c r="K18" s="62">
        <v>65</v>
      </c>
      <c r="L18" s="62">
        <v>70</v>
      </c>
      <c r="M18" s="62">
        <v>-72.5</v>
      </c>
      <c r="N18" s="94">
        <f t="shared" si="2"/>
        <v>70</v>
      </c>
      <c r="O18" s="62">
        <v>120</v>
      </c>
      <c r="P18" s="62">
        <v>-130</v>
      </c>
      <c r="Q18" s="62">
        <v>130</v>
      </c>
      <c r="R18" s="94">
        <f t="shared" si="3"/>
        <v>130</v>
      </c>
      <c r="S18" s="95">
        <f t="shared" si="4"/>
        <v>305</v>
      </c>
      <c r="T18" s="19">
        <f t="shared" si="5"/>
        <v>249.76544744342763</v>
      </c>
      <c r="U18" s="87">
        <v>4</v>
      </c>
    </row>
    <row r="19" spans="1:21" ht="12.75">
      <c r="A19" s="158">
        <v>-74</v>
      </c>
      <c r="B19" s="41">
        <v>22</v>
      </c>
      <c r="C19" s="42" t="s">
        <v>18</v>
      </c>
      <c r="D19" s="99" t="s">
        <v>66</v>
      </c>
      <c r="E19" s="65">
        <v>70</v>
      </c>
      <c r="F19" s="108">
        <f t="shared" si="0"/>
        <v>0.7493878916518932</v>
      </c>
      <c r="G19" s="65">
        <v>165</v>
      </c>
      <c r="H19" s="65">
        <v>175</v>
      </c>
      <c r="I19" s="65">
        <v>-185</v>
      </c>
      <c r="J19" s="110">
        <f t="shared" si="1"/>
        <v>175</v>
      </c>
      <c r="K19" s="65">
        <v>100</v>
      </c>
      <c r="L19" s="65">
        <v>105</v>
      </c>
      <c r="M19" s="65">
        <v>110</v>
      </c>
      <c r="N19" s="110">
        <f t="shared" si="2"/>
        <v>110</v>
      </c>
      <c r="O19" s="65">
        <v>170</v>
      </c>
      <c r="P19" s="65">
        <v>180</v>
      </c>
      <c r="Q19" s="65">
        <v>-182.5</v>
      </c>
      <c r="R19" s="110">
        <f t="shared" si="3"/>
        <v>180</v>
      </c>
      <c r="S19" s="111">
        <f t="shared" si="4"/>
        <v>465</v>
      </c>
      <c r="T19" s="45">
        <f t="shared" si="5"/>
        <v>348.46536961813035</v>
      </c>
      <c r="U19" s="86">
        <v>1</v>
      </c>
    </row>
    <row r="20" spans="1:21" ht="12.75">
      <c r="A20" s="159"/>
      <c r="B20" s="9">
        <v>11</v>
      </c>
      <c r="C20" s="7" t="s">
        <v>29</v>
      </c>
      <c r="D20" s="7" t="s">
        <v>27</v>
      </c>
      <c r="E20" s="61">
        <v>71.6</v>
      </c>
      <c r="F20" s="103">
        <f t="shared" si="0"/>
        <v>0.7367360502531876</v>
      </c>
      <c r="G20" s="61">
        <v>150</v>
      </c>
      <c r="H20" s="61">
        <v>160</v>
      </c>
      <c r="I20" s="61">
        <v>-165</v>
      </c>
      <c r="J20" s="93">
        <f t="shared" si="1"/>
        <v>160</v>
      </c>
      <c r="K20" s="61">
        <v>85</v>
      </c>
      <c r="L20" s="66" t="s">
        <v>72</v>
      </c>
      <c r="M20" s="66" t="s">
        <v>72</v>
      </c>
      <c r="N20" s="93">
        <f t="shared" si="2"/>
        <v>85</v>
      </c>
      <c r="O20" s="61">
        <v>160</v>
      </c>
      <c r="P20" s="61">
        <v>175</v>
      </c>
      <c r="Q20" s="61">
        <v>-182.5</v>
      </c>
      <c r="R20" s="93">
        <f t="shared" si="3"/>
        <v>175</v>
      </c>
      <c r="S20" s="67">
        <f t="shared" si="4"/>
        <v>420</v>
      </c>
      <c r="T20" s="15">
        <f t="shared" si="5"/>
        <v>309.42914110633876</v>
      </c>
      <c r="U20" s="88">
        <v>2</v>
      </c>
    </row>
    <row r="21" spans="1:21" ht="12.75">
      <c r="A21" s="160"/>
      <c r="B21" s="9">
        <v>7</v>
      </c>
      <c r="C21" s="7" t="s">
        <v>16</v>
      </c>
      <c r="D21" s="7" t="s">
        <v>27</v>
      </c>
      <c r="E21" s="61">
        <v>72.6</v>
      </c>
      <c r="F21" s="103">
        <f t="shared" si="0"/>
        <v>0.7292598093969406</v>
      </c>
      <c r="G21" s="61">
        <v>-140</v>
      </c>
      <c r="H21" s="61">
        <v>140</v>
      </c>
      <c r="I21" s="61">
        <v>-150</v>
      </c>
      <c r="J21" s="93">
        <f t="shared" si="1"/>
        <v>140</v>
      </c>
      <c r="K21" s="61">
        <v>75</v>
      </c>
      <c r="L21" s="61">
        <v>82.5</v>
      </c>
      <c r="M21" s="61">
        <v>-90</v>
      </c>
      <c r="N21" s="93">
        <f t="shared" si="2"/>
        <v>82.5</v>
      </c>
      <c r="O21" s="61">
        <v>150</v>
      </c>
      <c r="P21" s="61">
        <v>165</v>
      </c>
      <c r="Q21" s="61">
        <v>170</v>
      </c>
      <c r="R21" s="93">
        <f t="shared" si="3"/>
        <v>170</v>
      </c>
      <c r="S21" s="67">
        <f t="shared" si="4"/>
        <v>392.5</v>
      </c>
      <c r="T21" s="15">
        <f t="shared" si="5"/>
        <v>286.2344751882992</v>
      </c>
      <c r="U21" s="101">
        <v>3</v>
      </c>
    </row>
    <row r="22" spans="1:21" ht="13.5" thickBot="1">
      <c r="A22" s="161"/>
      <c r="B22" s="12">
        <v>12</v>
      </c>
      <c r="C22" s="5" t="s">
        <v>70</v>
      </c>
      <c r="D22" s="33" t="s">
        <v>32</v>
      </c>
      <c r="E22" s="62">
        <v>68</v>
      </c>
      <c r="F22" s="104">
        <f t="shared" si="0"/>
        <v>0.7664968768112714</v>
      </c>
      <c r="G22" s="62">
        <v>92.5</v>
      </c>
      <c r="H22" s="62">
        <v>-97.5</v>
      </c>
      <c r="I22" s="62">
        <v>97.5</v>
      </c>
      <c r="J22" s="94">
        <f t="shared" si="1"/>
        <v>97.5</v>
      </c>
      <c r="K22" s="62">
        <v>57.5</v>
      </c>
      <c r="L22" s="62">
        <v>62.5</v>
      </c>
      <c r="M22" s="62">
        <v>-65</v>
      </c>
      <c r="N22" s="94">
        <f t="shared" si="2"/>
        <v>62.5</v>
      </c>
      <c r="O22" s="62">
        <v>125</v>
      </c>
      <c r="P22" s="62">
        <v>132.5</v>
      </c>
      <c r="Q22" s="62">
        <v>140</v>
      </c>
      <c r="R22" s="94">
        <f t="shared" si="3"/>
        <v>140</v>
      </c>
      <c r="S22" s="95">
        <f t="shared" si="4"/>
        <v>300</v>
      </c>
      <c r="T22" s="19">
        <f t="shared" si="5"/>
        <v>229.94906304338144</v>
      </c>
      <c r="U22" s="87">
        <v>4</v>
      </c>
    </row>
    <row r="23" spans="1:21" ht="12.75">
      <c r="A23" s="117">
        <v>-83</v>
      </c>
      <c r="B23" s="41">
        <v>1</v>
      </c>
      <c r="C23" s="42" t="s">
        <v>30</v>
      </c>
      <c r="D23" s="42" t="s">
        <v>27</v>
      </c>
      <c r="E23" s="65">
        <v>77.4</v>
      </c>
      <c r="F23" s="108">
        <f>500/(-216.0475144+16.2606339*E23-0.002388645*E23^2-0.00113732*E23^3+0.00000701863*E23^4-0.00000001291*E23^5)</f>
        <v>0.697457980393633</v>
      </c>
      <c r="G23" s="65">
        <v>215</v>
      </c>
      <c r="H23" s="65">
        <v>-225</v>
      </c>
      <c r="I23" s="65">
        <v>-225</v>
      </c>
      <c r="J23" s="110">
        <f>IF(MAX(G23:I23)&lt;0,"-",MAX(G23:I23))</f>
        <v>215</v>
      </c>
      <c r="K23" s="65">
        <v>-125</v>
      </c>
      <c r="L23" s="65">
        <v>125</v>
      </c>
      <c r="M23" s="65">
        <v>-130</v>
      </c>
      <c r="N23" s="110">
        <f>IF(MAX(K23:M23)&lt;0,"-",MAX(K23:M23))</f>
        <v>125</v>
      </c>
      <c r="O23" s="65">
        <v>190</v>
      </c>
      <c r="P23" s="65">
        <v>205</v>
      </c>
      <c r="Q23" s="65">
        <v>-210</v>
      </c>
      <c r="R23" s="110">
        <f>IF(MAX(O23:Q23)&lt;0,"-",MAX(O23:Q23))</f>
        <v>205</v>
      </c>
      <c r="S23" s="111">
        <f>IF(OR(J23="-",N23="-",R23="-"),"-",J23+N23+R23)</f>
        <v>545</v>
      </c>
      <c r="T23" s="45">
        <f>IF(S23="-","-",F23*S23)</f>
        <v>380.11459931453004</v>
      </c>
      <c r="U23" s="86">
        <v>1</v>
      </c>
    </row>
    <row r="24" spans="1:21" ht="12.75">
      <c r="A24" s="118"/>
      <c r="B24" s="11">
        <v>17</v>
      </c>
      <c r="C24" s="4" t="s">
        <v>20</v>
      </c>
      <c r="D24" s="4" t="s">
        <v>51</v>
      </c>
      <c r="E24" s="61">
        <v>78</v>
      </c>
      <c r="F24" s="103">
        <f>500/(-216.0475144+16.2606339*E24-0.002388645*E24^2-0.00113732*E24^3+0.00000701863*E24^4-0.00000001291*E24^5)</f>
        <v>0.6939110057728045</v>
      </c>
      <c r="G24" s="61">
        <v>185</v>
      </c>
      <c r="H24" s="61">
        <v>200</v>
      </c>
      <c r="I24" s="61">
        <v>-205</v>
      </c>
      <c r="J24" s="93">
        <f>IF(MAX(G24:I24)&lt;0,"-",MAX(G24:I24))</f>
        <v>200</v>
      </c>
      <c r="K24" s="61">
        <v>85</v>
      </c>
      <c r="L24" s="61">
        <v>92.5</v>
      </c>
      <c r="M24" s="61">
        <v>97.5</v>
      </c>
      <c r="N24" s="93">
        <f>IF(MAX(K24:M24)&lt;0,"-",MAX(K24:M24))</f>
        <v>97.5</v>
      </c>
      <c r="O24" s="61">
        <v>182.5</v>
      </c>
      <c r="P24" s="61">
        <v>-192.5</v>
      </c>
      <c r="Q24" s="61">
        <v>-192.5</v>
      </c>
      <c r="R24" s="93">
        <f>IF(MAX(O24:Q24)&lt;0,"-",MAX(O24:Q24))</f>
        <v>182.5</v>
      </c>
      <c r="S24" s="67">
        <f>IF(OR(J24="-",N24="-",R24="-"),"-",J24+N24+R24)</f>
        <v>480</v>
      </c>
      <c r="T24" s="15">
        <f>IF(S24="-","-",F24*S24)</f>
        <v>333.07728277094617</v>
      </c>
      <c r="U24" s="88">
        <v>2</v>
      </c>
    </row>
    <row r="25" spans="1:21" ht="13.5" thickBot="1">
      <c r="A25" s="121"/>
      <c r="B25" s="36">
        <v>13</v>
      </c>
      <c r="C25" s="37" t="s">
        <v>31</v>
      </c>
      <c r="D25" s="8" t="s">
        <v>32</v>
      </c>
      <c r="E25" s="64">
        <v>81.3</v>
      </c>
      <c r="F25" s="105">
        <f>500/(-216.0475144+16.2606339*E25-0.002388645*E25^2-0.00113732*E25^3+0.00000701863*E25^4-0.00000001291*E25^5)</f>
        <v>0.6758853714231216</v>
      </c>
      <c r="G25" s="64">
        <v>120</v>
      </c>
      <c r="H25" s="64">
        <v>135</v>
      </c>
      <c r="I25" s="64">
        <v>147.5</v>
      </c>
      <c r="J25" s="112">
        <f>IF(MAX(G25:I25)&lt;0,"-",MAX(G25:I25))</f>
        <v>147.5</v>
      </c>
      <c r="K25" s="64">
        <v>110</v>
      </c>
      <c r="L25" s="64">
        <v>115</v>
      </c>
      <c r="M25" s="64">
        <v>117.5</v>
      </c>
      <c r="N25" s="112">
        <f>IF(MAX(K25:M25)&lt;0,"-",MAX(K25:M25))</f>
        <v>117.5</v>
      </c>
      <c r="O25" s="64">
        <v>180</v>
      </c>
      <c r="P25" s="64">
        <v>190</v>
      </c>
      <c r="Q25" s="64">
        <v>195</v>
      </c>
      <c r="R25" s="112">
        <f>IF(MAX(O25:Q25)&lt;0,"-",MAX(O25:Q25))</f>
        <v>195</v>
      </c>
      <c r="S25" s="113">
        <f>IF(OR(J25="-",N25="-",R25="-"),"-",J25+N25+R25)</f>
        <v>460</v>
      </c>
      <c r="T25" s="40">
        <f>IF(S25="-","-",F25*S25)</f>
        <v>310.9072708546359</v>
      </c>
      <c r="U25" s="101">
        <v>3</v>
      </c>
    </row>
    <row r="26" spans="1:21" ht="12.75">
      <c r="A26" s="117">
        <v>-93</v>
      </c>
      <c r="B26" s="31">
        <v>4</v>
      </c>
      <c r="C26" s="6" t="s">
        <v>19</v>
      </c>
      <c r="D26" s="6" t="s">
        <v>27</v>
      </c>
      <c r="E26" s="60">
        <v>84.4</v>
      </c>
      <c r="F26" s="102">
        <f aca="true" t="shared" si="6" ref="F26:F37">500/(-216.0475144+16.2606339*E26-0.002388645*E26^2-0.00113732*E26^3+0.00000701863*E26^4-0.00000001291*E26^5)</f>
        <v>0.6610110430168099</v>
      </c>
      <c r="G26" s="60">
        <v>210</v>
      </c>
      <c r="H26" s="60">
        <v>220</v>
      </c>
      <c r="I26" s="60">
        <v>230</v>
      </c>
      <c r="J26" s="91">
        <f aca="true" t="shared" si="7" ref="J26:J37">IF(MAX(G26:I26)&lt;0,"-",MAX(G26:I26))</f>
        <v>230</v>
      </c>
      <c r="K26" s="60">
        <v>110</v>
      </c>
      <c r="L26" s="60">
        <v>122.5</v>
      </c>
      <c r="M26" s="60">
        <v>127.5</v>
      </c>
      <c r="N26" s="91">
        <f aca="true" t="shared" si="8" ref="N26:N37">IF(MAX(K26:M26)&lt;0,"-",MAX(K26:M26))</f>
        <v>127.5</v>
      </c>
      <c r="O26" s="60">
        <v>235</v>
      </c>
      <c r="P26" s="60">
        <v>245</v>
      </c>
      <c r="Q26" s="60">
        <v>250</v>
      </c>
      <c r="R26" s="91">
        <f aca="true" t="shared" si="9" ref="R26:R37">IF(MAX(O26:Q26)&lt;0,"-",MAX(O26:Q26))</f>
        <v>250</v>
      </c>
      <c r="S26" s="92">
        <f aca="true" t="shared" si="10" ref="S26:S37">IF(OR(J26="-",N26="-",R26="-"),"-",J26+N26+R26)</f>
        <v>607.5</v>
      </c>
      <c r="T26" s="14">
        <f aca="true" t="shared" si="11" ref="T26:T37">IF(S26="-","-",F26*S26)</f>
        <v>401.564208632712</v>
      </c>
      <c r="U26" s="86">
        <v>1</v>
      </c>
    </row>
    <row r="27" spans="1:21" ht="12.75">
      <c r="A27" s="117"/>
      <c r="B27" s="9">
        <v>2</v>
      </c>
      <c r="C27" s="7" t="s">
        <v>71</v>
      </c>
      <c r="D27" s="7" t="s">
        <v>27</v>
      </c>
      <c r="E27" s="61">
        <v>84.8</v>
      </c>
      <c r="F27" s="103">
        <f t="shared" si="6"/>
        <v>0.6592230665503448</v>
      </c>
      <c r="G27" s="61">
        <v>-180</v>
      </c>
      <c r="H27" s="61">
        <v>-180</v>
      </c>
      <c r="I27" s="61">
        <v>180</v>
      </c>
      <c r="J27" s="93">
        <f t="shared" si="7"/>
        <v>180</v>
      </c>
      <c r="K27" s="61">
        <v>110</v>
      </c>
      <c r="L27" s="61">
        <v>117.5</v>
      </c>
      <c r="M27" s="61">
        <v>-122.5</v>
      </c>
      <c r="N27" s="93">
        <f t="shared" si="8"/>
        <v>117.5</v>
      </c>
      <c r="O27" s="61">
        <v>200</v>
      </c>
      <c r="P27" s="61">
        <v>210</v>
      </c>
      <c r="Q27" s="61">
        <v>215</v>
      </c>
      <c r="R27" s="93">
        <f t="shared" si="9"/>
        <v>215</v>
      </c>
      <c r="S27" s="67">
        <f t="shared" si="10"/>
        <v>512.5</v>
      </c>
      <c r="T27" s="15">
        <f t="shared" si="11"/>
        <v>337.8518216070517</v>
      </c>
      <c r="U27" s="88">
        <v>2</v>
      </c>
    </row>
    <row r="28" spans="1:21" ht="12.75">
      <c r="A28" s="117"/>
      <c r="B28" s="9">
        <v>23</v>
      </c>
      <c r="C28" s="7" t="s">
        <v>21</v>
      </c>
      <c r="D28" s="7" t="s">
        <v>66</v>
      </c>
      <c r="E28" s="61">
        <v>87.5</v>
      </c>
      <c r="F28" s="103">
        <f t="shared" si="6"/>
        <v>0.6478723200303496</v>
      </c>
      <c r="G28" s="61">
        <v>180</v>
      </c>
      <c r="H28" s="61">
        <v>190</v>
      </c>
      <c r="I28" s="61">
        <v>200</v>
      </c>
      <c r="J28" s="93">
        <f t="shared" si="7"/>
        <v>200</v>
      </c>
      <c r="K28" s="61">
        <v>100</v>
      </c>
      <c r="L28" s="61">
        <v>105</v>
      </c>
      <c r="M28" s="61">
        <v>107.5</v>
      </c>
      <c r="N28" s="93">
        <f t="shared" si="8"/>
        <v>107.5</v>
      </c>
      <c r="O28" s="61">
        <v>190</v>
      </c>
      <c r="P28" s="61">
        <v>200</v>
      </c>
      <c r="Q28" s="61">
        <v>-207.5</v>
      </c>
      <c r="R28" s="93">
        <f t="shared" si="9"/>
        <v>200</v>
      </c>
      <c r="S28" s="67">
        <f t="shared" si="10"/>
        <v>507.5</v>
      </c>
      <c r="T28" s="15">
        <f t="shared" si="11"/>
        <v>328.7952024154024</v>
      </c>
      <c r="U28" s="101">
        <v>3</v>
      </c>
    </row>
    <row r="29" spans="1:21" ht="12.75">
      <c r="A29" s="117"/>
      <c r="B29" s="9">
        <v>9</v>
      </c>
      <c r="C29" s="7" t="s">
        <v>22</v>
      </c>
      <c r="D29" s="7" t="s">
        <v>62</v>
      </c>
      <c r="E29" s="61">
        <v>92.5</v>
      </c>
      <c r="F29" s="103">
        <f t="shared" si="6"/>
        <v>0.6298079957857835</v>
      </c>
      <c r="G29" s="61">
        <v>150</v>
      </c>
      <c r="H29" s="61">
        <v>165</v>
      </c>
      <c r="I29" s="61">
        <v>180</v>
      </c>
      <c r="J29" s="93">
        <f t="shared" si="7"/>
        <v>180</v>
      </c>
      <c r="K29" s="61">
        <v>100</v>
      </c>
      <c r="L29" s="61">
        <v>107.5</v>
      </c>
      <c r="M29" s="61">
        <v>115</v>
      </c>
      <c r="N29" s="93">
        <f t="shared" si="8"/>
        <v>115</v>
      </c>
      <c r="O29" s="61">
        <v>170</v>
      </c>
      <c r="P29" s="61">
        <v>190</v>
      </c>
      <c r="Q29" s="61">
        <v>200</v>
      </c>
      <c r="R29" s="93">
        <f t="shared" si="9"/>
        <v>200</v>
      </c>
      <c r="S29" s="67">
        <f t="shared" si="10"/>
        <v>495</v>
      </c>
      <c r="T29" s="15">
        <f t="shared" si="11"/>
        <v>311.7549579139628</v>
      </c>
      <c r="U29" s="87">
        <v>4</v>
      </c>
    </row>
    <row r="30" spans="1:21" ht="13.5" thickBot="1">
      <c r="A30" s="117"/>
      <c r="B30" s="32">
        <v>20</v>
      </c>
      <c r="C30" s="33" t="s">
        <v>78</v>
      </c>
      <c r="D30" s="33" t="s">
        <v>61</v>
      </c>
      <c r="E30" s="62">
        <v>84.8</v>
      </c>
      <c r="F30" s="104">
        <f t="shared" si="6"/>
        <v>0.6592230665503448</v>
      </c>
      <c r="G30" s="62">
        <v>125</v>
      </c>
      <c r="H30" s="62">
        <v>140</v>
      </c>
      <c r="I30" s="62">
        <v>155</v>
      </c>
      <c r="J30" s="94">
        <f t="shared" si="7"/>
        <v>155</v>
      </c>
      <c r="K30" s="62">
        <v>70</v>
      </c>
      <c r="L30" s="62">
        <v>80</v>
      </c>
      <c r="M30" s="62">
        <v>85</v>
      </c>
      <c r="N30" s="94">
        <f t="shared" si="8"/>
        <v>85</v>
      </c>
      <c r="O30" s="62">
        <v>135</v>
      </c>
      <c r="P30" s="62">
        <v>155</v>
      </c>
      <c r="Q30" s="62">
        <v>170</v>
      </c>
      <c r="R30" s="94">
        <f t="shared" si="9"/>
        <v>170</v>
      </c>
      <c r="S30" s="95">
        <f t="shared" si="10"/>
        <v>410</v>
      </c>
      <c r="T30" s="19">
        <f t="shared" si="11"/>
        <v>270.28145728564135</v>
      </c>
      <c r="U30" s="87">
        <v>5</v>
      </c>
    </row>
    <row r="31" spans="1:21" ht="12.75">
      <c r="A31" s="162" t="s">
        <v>26</v>
      </c>
      <c r="B31" s="98">
        <v>29</v>
      </c>
      <c r="C31" s="99" t="s">
        <v>23</v>
      </c>
      <c r="D31" s="42" t="s">
        <v>32</v>
      </c>
      <c r="E31" s="65">
        <v>94.8</v>
      </c>
      <c r="F31" s="108">
        <f t="shared" si="6"/>
        <v>0.6226227323700669</v>
      </c>
      <c r="G31" s="65">
        <v>260</v>
      </c>
      <c r="H31" s="65">
        <v>270</v>
      </c>
      <c r="I31" s="114" t="s">
        <v>72</v>
      </c>
      <c r="J31" s="110">
        <f t="shared" si="7"/>
        <v>270</v>
      </c>
      <c r="K31" s="65">
        <v>140</v>
      </c>
      <c r="L31" s="65">
        <v>-150</v>
      </c>
      <c r="M31" s="65">
        <v>150</v>
      </c>
      <c r="N31" s="110">
        <f t="shared" si="8"/>
        <v>150</v>
      </c>
      <c r="O31" s="65">
        <v>200</v>
      </c>
      <c r="P31" s="65">
        <v>227.5</v>
      </c>
      <c r="Q31" s="114" t="s">
        <v>72</v>
      </c>
      <c r="R31" s="110">
        <f t="shared" si="9"/>
        <v>227.5</v>
      </c>
      <c r="S31" s="111">
        <f t="shared" si="10"/>
        <v>647.5</v>
      </c>
      <c r="T31" s="45">
        <f t="shared" si="11"/>
        <v>403.14821920961833</v>
      </c>
      <c r="U31" s="86">
        <v>1</v>
      </c>
    </row>
    <row r="32" spans="1:21" ht="12.75">
      <c r="A32" s="156"/>
      <c r="B32" s="9">
        <v>5</v>
      </c>
      <c r="C32" s="7" t="s">
        <v>33</v>
      </c>
      <c r="D32" s="7" t="s">
        <v>27</v>
      </c>
      <c r="E32" s="61">
        <v>99.6</v>
      </c>
      <c r="F32" s="103">
        <f t="shared" si="6"/>
        <v>0.6095694944413508</v>
      </c>
      <c r="G32" s="61">
        <v>190</v>
      </c>
      <c r="H32" s="61">
        <v>200</v>
      </c>
      <c r="I32" s="61">
        <v>210</v>
      </c>
      <c r="J32" s="93">
        <f t="shared" si="7"/>
        <v>210</v>
      </c>
      <c r="K32" s="61">
        <v>140</v>
      </c>
      <c r="L32" s="61">
        <v>-150</v>
      </c>
      <c r="M32" s="61">
        <v>150</v>
      </c>
      <c r="N32" s="93">
        <f t="shared" si="8"/>
        <v>150</v>
      </c>
      <c r="O32" s="61">
        <v>190</v>
      </c>
      <c r="P32" s="61">
        <v>210</v>
      </c>
      <c r="Q32" s="61">
        <v>-225</v>
      </c>
      <c r="R32" s="93">
        <f t="shared" si="9"/>
        <v>210</v>
      </c>
      <c r="S32" s="67">
        <f t="shared" si="10"/>
        <v>570</v>
      </c>
      <c r="T32" s="15">
        <f t="shared" si="11"/>
        <v>347.45461183156993</v>
      </c>
      <c r="U32" s="88">
        <v>2</v>
      </c>
    </row>
    <row r="33" spans="1:21" ht="13.5" thickBot="1">
      <c r="A33" s="157"/>
      <c r="B33" s="26">
        <v>14</v>
      </c>
      <c r="C33" s="8" t="s">
        <v>35</v>
      </c>
      <c r="D33" s="8" t="s">
        <v>32</v>
      </c>
      <c r="E33" s="64">
        <v>105</v>
      </c>
      <c r="F33" s="105">
        <f t="shared" si="6"/>
        <v>0.5975535566529673</v>
      </c>
      <c r="G33" s="64">
        <v>120</v>
      </c>
      <c r="H33" s="64">
        <v>135</v>
      </c>
      <c r="I33" s="64">
        <v>145</v>
      </c>
      <c r="J33" s="112">
        <f t="shared" si="7"/>
        <v>145</v>
      </c>
      <c r="K33" s="64">
        <v>105</v>
      </c>
      <c r="L33" s="64">
        <v>-115</v>
      </c>
      <c r="M33" s="64">
        <v>-115</v>
      </c>
      <c r="N33" s="112">
        <f t="shared" si="8"/>
        <v>105</v>
      </c>
      <c r="O33" s="64">
        <v>170</v>
      </c>
      <c r="P33" s="64">
        <v>-185</v>
      </c>
      <c r="Q33" s="64">
        <v>185</v>
      </c>
      <c r="R33" s="112">
        <f t="shared" si="9"/>
        <v>185</v>
      </c>
      <c r="S33" s="113">
        <f t="shared" si="10"/>
        <v>435</v>
      </c>
      <c r="T33" s="40">
        <f t="shared" si="11"/>
        <v>259.93579714404075</v>
      </c>
      <c r="U33" s="101">
        <v>3</v>
      </c>
    </row>
    <row r="34" spans="1:21" ht="12.75">
      <c r="A34" s="163">
        <v>-120</v>
      </c>
      <c r="B34" s="115">
        <v>3</v>
      </c>
      <c r="C34" s="116" t="s">
        <v>24</v>
      </c>
      <c r="D34" s="116" t="s">
        <v>27</v>
      </c>
      <c r="E34" s="60">
        <v>114</v>
      </c>
      <c r="F34" s="102">
        <f t="shared" si="6"/>
        <v>0.5824248050716517</v>
      </c>
      <c r="G34" s="60">
        <v>-205</v>
      </c>
      <c r="H34" s="60">
        <v>205</v>
      </c>
      <c r="I34" s="60">
        <v>-225</v>
      </c>
      <c r="J34" s="91">
        <f t="shared" si="7"/>
        <v>205</v>
      </c>
      <c r="K34" s="60">
        <v>110</v>
      </c>
      <c r="L34" s="60">
        <v>120</v>
      </c>
      <c r="M34" s="60">
        <v>125</v>
      </c>
      <c r="N34" s="91">
        <f t="shared" si="8"/>
        <v>125</v>
      </c>
      <c r="O34" s="60">
        <v>190</v>
      </c>
      <c r="P34" s="60">
        <v>205</v>
      </c>
      <c r="Q34" s="60">
        <v>220</v>
      </c>
      <c r="R34" s="91">
        <f t="shared" si="9"/>
        <v>220</v>
      </c>
      <c r="S34" s="92">
        <f t="shared" si="10"/>
        <v>550</v>
      </c>
      <c r="T34" s="14">
        <f t="shared" si="11"/>
        <v>320.33364278940843</v>
      </c>
      <c r="U34" s="86">
        <v>1</v>
      </c>
    </row>
    <row r="35" spans="1:21" ht="12.75">
      <c r="A35" s="164"/>
      <c r="B35" s="9">
        <v>18</v>
      </c>
      <c r="C35" s="7" t="s">
        <v>34</v>
      </c>
      <c r="D35" s="4" t="s">
        <v>51</v>
      </c>
      <c r="E35" s="61">
        <v>106.7</v>
      </c>
      <c r="F35" s="103">
        <f t="shared" si="6"/>
        <v>0.5942706317672833</v>
      </c>
      <c r="G35" s="61">
        <v>190</v>
      </c>
      <c r="H35" s="61">
        <v>205</v>
      </c>
      <c r="I35" s="61">
        <v>-215</v>
      </c>
      <c r="J35" s="93">
        <f t="shared" si="7"/>
        <v>205</v>
      </c>
      <c r="K35" s="61">
        <v>140</v>
      </c>
      <c r="L35" s="61">
        <v>-152.5</v>
      </c>
      <c r="M35" s="61">
        <v>152.5</v>
      </c>
      <c r="N35" s="93">
        <f t="shared" si="8"/>
        <v>152.5</v>
      </c>
      <c r="O35" s="61">
        <v>175</v>
      </c>
      <c r="P35" s="61">
        <v>185</v>
      </c>
      <c r="Q35" s="61">
        <v>190</v>
      </c>
      <c r="R35" s="93">
        <f t="shared" si="9"/>
        <v>190</v>
      </c>
      <c r="S35" s="67">
        <f t="shared" si="10"/>
        <v>547.5</v>
      </c>
      <c r="T35" s="15">
        <f t="shared" si="11"/>
        <v>325.3631708925876</v>
      </c>
      <c r="U35" s="88">
        <v>2</v>
      </c>
    </row>
    <row r="36" spans="1:21" ht="12.75">
      <c r="A36" s="156"/>
      <c r="B36" s="26">
        <v>8</v>
      </c>
      <c r="C36" s="8" t="s">
        <v>36</v>
      </c>
      <c r="D36" s="8" t="s">
        <v>27</v>
      </c>
      <c r="E36" s="61">
        <v>107.2</v>
      </c>
      <c r="F36" s="103">
        <f t="shared" si="6"/>
        <v>0.5933462285962212</v>
      </c>
      <c r="G36" s="61">
        <v>180</v>
      </c>
      <c r="H36" s="61">
        <v>200</v>
      </c>
      <c r="I36" s="61">
        <v>210</v>
      </c>
      <c r="J36" s="93">
        <f t="shared" si="7"/>
        <v>210</v>
      </c>
      <c r="K36" s="61">
        <v>95</v>
      </c>
      <c r="L36" s="61">
        <v>105</v>
      </c>
      <c r="M36" s="61">
        <v>-110</v>
      </c>
      <c r="N36" s="93">
        <f t="shared" si="8"/>
        <v>105</v>
      </c>
      <c r="O36" s="61">
        <v>175</v>
      </c>
      <c r="P36" s="61">
        <v>190</v>
      </c>
      <c r="Q36" s="61">
        <v>200</v>
      </c>
      <c r="R36" s="93">
        <f t="shared" si="9"/>
        <v>200</v>
      </c>
      <c r="S36" s="67">
        <f t="shared" si="10"/>
        <v>515</v>
      </c>
      <c r="T36" s="15">
        <f t="shared" si="11"/>
        <v>305.57330772705393</v>
      </c>
      <c r="U36" s="101">
        <v>3</v>
      </c>
    </row>
    <row r="37" spans="1:21" ht="13.5" thickBot="1">
      <c r="A37" s="157"/>
      <c r="B37" s="32">
        <v>28</v>
      </c>
      <c r="C37" s="33" t="s">
        <v>74</v>
      </c>
      <c r="D37" s="33" t="s">
        <v>67</v>
      </c>
      <c r="E37" s="62">
        <v>114.7</v>
      </c>
      <c r="F37" s="104">
        <f t="shared" si="6"/>
        <v>0.5814571113224655</v>
      </c>
      <c r="G37" s="62">
        <v>90</v>
      </c>
      <c r="H37" s="62">
        <v>100</v>
      </c>
      <c r="I37" s="62">
        <v>110</v>
      </c>
      <c r="J37" s="94">
        <f t="shared" si="7"/>
        <v>110</v>
      </c>
      <c r="K37" s="62">
        <v>90</v>
      </c>
      <c r="L37" s="62">
        <v>95</v>
      </c>
      <c r="M37" s="62">
        <v>-97.5</v>
      </c>
      <c r="N37" s="94">
        <f t="shared" si="8"/>
        <v>95</v>
      </c>
      <c r="O37" s="62">
        <v>150</v>
      </c>
      <c r="P37" s="62">
        <v>165</v>
      </c>
      <c r="Q37" s="62">
        <v>175</v>
      </c>
      <c r="R37" s="94">
        <f t="shared" si="9"/>
        <v>175</v>
      </c>
      <c r="S37" s="95">
        <f t="shared" si="10"/>
        <v>380</v>
      </c>
      <c r="T37" s="19">
        <f t="shared" si="11"/>
        <v>220.95370230253687</v>
      </c>
      <c r="U37" s="87">
        <v>4</v>
      </c>
    </row>
    <row r="38" ht="12.75">
      <c r="U38" s="87"/>
    </row>
  </sheetData>
  <sheetProtection/>
  <mergeCells count="38">
    <mergeCell ref="T4:T5"/>
    <mergeCell ref="A1:T1"/>
    <mergeCell ref="A2:T2"/>
    <mergeCell ref="A3:T3"/>
    <mergeCell ref="A4:A5"/>
    <mergeCell ref="B4:B5"/>
    <mergeCell ref="D4:D5"/>
    <mergeCell ref="E4:E5"/>
    <mergeCell ref="F4:F5"/>
    <mergeCell ref="G4:I4"/>
    <mergeCell ref="J4:J5"/>
    <mergeCell ref="K4:M4"/>
    <mergeCell ref="N4:N5"/>
    <mergeCell ref="O4:Q4"/>
    <mergeCell ref="R4:R5"/>
    <mergeCell ref="S4:S5"/>
    <mergeCell ref="T10:T11"/>
    <mergeCell ref="A12:A14"/>
    <mergeCell ref="A6:A8"/>
    <mergeCell ref="A9:T9"/>
    <mergeCell ref="A10:A11"/>
    <mergeCell ref="B10:B11"/>
    <mergeCell ref="D10:D11"/>
    <mergeCell ref="E10:E11"/>
    <mergeCell ref="F10:F11"/>
    <mergeCell ref="G10:I10"/>
    <mergeCell ref="J10:J11"/>
    <mergeCell ref="K10:M10"/>
    <mergeCell ref="A34:A37"/>
    <mergeCell ref="N10:N11"/>
    <mergeCell ref="O10:Q10"/>
    <mergeCell ref="R10:R11"/>
    <mergeCell ref="S10:S11"/>
    <mergeCell ref="A15:A18"/>
    <mergeCell ref="A19:A22"/>
    <mergeCell ref="A23:A25"/>
    <mergeCell ref="A26:A30"/>
    <mergeCell ref="A31:A33"/>
  </mergeCells>
  <conditionalFormatting sqref="G6:I8 K6:M8 O6:Q8 G12:I38 K12:M38 O12:Q38">
    <cfRule type="cellIs" priority="5" dxfId="28" operator="greaterThan">
      <formula>0</formula>
    </cfRule>
    <cfRule type="cellIs" priority="6" dxfId="29" operator="lessThan">
      <formula>-0.001</formula>
    </cfRule>
    <cfRule type="cellIs" priority="7" dxfId="29" operator="lessThan">
      <formula>-20</formula>
    </cfRule>
  </conditionalFormatting>
  <conditionalFormatting sqref="F12:F38">
    <cfRule type="cellIs" priority="3" dxfId="30" operator="lessThan">
      <formula>5</formula>
    </cfRule>
    <cfRule type="cellIs" priority="4" dxfId="31" operator="lessThan">
      <formula>0.01</formula>
    </cfRule>
  </conditionalFormatting>
  <conditionalFormatting sqref="F6:F8">
    <cfRule type="cellIs" priority="2" dxfId="31" operator="lessThan">
      <formula>0.01</formula>
    </cfRule>
  </conditionalFormatting>
  <conditionalFormatting sqref="Q13">
    <cfRule type="cellIs" priority="1" dxfId="32" operator="equal">
      <formula>152.5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96" zoomScaleNormal="96" zoomScalePageLayoutView="0" workbookViewId="0" topLeftCell="B9">
      <selection activeCell="B30" sqref="A30:IV30"/>
    </sheetView>
  </sheetViews>
  <sheetFormatPr defaultColWidth="9.00390625" defaultRowHeight="12.75"/>
  <cols>
    <col min="1" max="1" width="6.125" style="0" hidden="1" customWidth="1"/>
    <col min="2" max="2" width="6.00390625" style="13" customWidth="1"/>
    <col min="3" max="3" width="18.375" style="0" bestFit="1" customWidth="1"/>
    <col min="4" max="4" width="16.625" style="0" bestFit="1" customWidth="1"/>
    <col min="5" max="5" width="6.25390625" style="13" bestFit="1" customWidth="1"/>
    <col min="6" max="6" width="6.875" style="13" bestFit="1" customWidth="1"/>
    <col min="7" max="7" width="5.875" style="13" bestFit="1" customWidth="1"/>
    <col min="8" max="10" width="6.00390625" style="13" bestFit="1" customWidth="1"/>
    <col min="11" max="11" width="5.875" style="13" bestFit="1" customWidth="1"/>
    <col min="12" max="19" width="6.00390625" style="13" bestFit="1" customWidth="1"/>
    <col min="20" max="20" width="7.00390625" style="13" customWidth="1"/>
    <col min="21" max="21" width="3.00390625" style="0" bestFit="1" customWidth="1"/>
    <col min="23" max="23" width="36.625" style="0" bestFit="1" customWidth="1"/>
  </cols>
  <sheetData>
    <row r="1" spans="1:20" ht="27.75">
      <c r="A1" s="146" t="s">
        <v>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8"/>
    </row>
    <row r="2" spans="1:20" ht="28.5" thickBot="1">
      <c r="A2" s="149" t="s">
        <v>59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</row>
    <row r="3" spans="1:20" ht="21" hidden="1" thickBot="1">
      <c r="A3" s="135" t="s">
        <v>37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</row>
    <row r="4" spans="1:20" ht="15.75" hidden="1">
      <c r="A4" s="138" t="s">
        <v>2</v>
      </c>
      <c r="B4" s="140" t="s">
        <v>11</v>
      </c>
      <c r="C4" s="59" t="s">
        <v>3</v>
      </c>
      <c r="D4" s="127" t="s">
        <v>4</v>
      </c>
      <c r="E4" s="142" t="s">
        <v>5</v>
      </c>
      <c r="F4" s="144" t="s">
        <v>0</v>
      </c>
      <c r="G4" s="126" t="s">
        <v>6</v>
      </c>
      <c r="H4" s="127"/>
      <c r="I4" s="127"/>
      <c r="J4" s="124"/>
      <c r="K4" s="126" t="s">
        <v>7</v>
      </c>
      <c r="L4" s="127"/>
      <c r="M4" s="127"/>
      <c r="N4" s="124"/>
      <c r="O4" s="126" t="s">
        <v>8</v>
      </c>
      <c r="P4" s="127"/>
      <c r="Q4" s="127"/>
      <c r="R4" s="124"/>
      <c r="S4" s="127" t="s">
        <v>1</v>
      </c>
      <c r="T4" s="129" t="s">
        <v>9</v>
      </c>
    </row>
    <row r="5" spans="1:20" ht="16.5" hidden="1" thickBot="1">
      <c r="A5" s="139"/>
      <c r="B5" s="141"/>
      <c r="C5" s="2" t="s">
        <v>10</v>
      </c>
      <c r="D5" s="128"/>
      <c r="E5" s="143"/>
      <c r="F5" s="145"/>
      <c r="G5" s="57">
        <v>1</v>
      </c>
      <c r="H5" s="57">
        <v>2</v>
      </c>
      <c r="I5" s="57">
        <v>3</v>
      </c>
      <c r="J5" s="125"/>
      <c r="K5" s="57">
        <v>1</v>
      </c>
      <c r="L5" s="57">
        <v>2</v>
      </c>
      <c r="M5" s="57">
        <v>3</v>
      </c>
      <c r="N5" s="125"/>
      <c r="O5" s="57">
        <v>1</v>
      </c>
      <c r="P5" s="57">
        <v>2</v>
      </c>
      <c r="Q5" s="57">
        <v>3</v>
      </c>
      <c r="R5" s="125"/>
      <c r="S5" s="128"/>
      <c r="T5" s="130"/>
    </row>
    <row r="6" spans="1:20" ht="12.75" hidden="1">
      <c r="A6" s="165" t="s">
        <v>69</v>
      </c>
      <c r="B6" s="47">
        <v>6</v>
      </c>
      <c r="C6" s="27" t="s">
        <v>12</v>
      </c>
      <c r="D6" s="27" t="s">
        <v>27</v>
      </c>
      <c r="E6" s="60">
        <v>58.6</v>
      </c>
      <c r="F6" s="102">
        <f>500/(594.3174778-27.2384254*E6+0.821122269*E6^2-0.00930734*E6^3+0.0000473158*E6^4-0.00000009054*E6^5)</f>
        <v>1.1355444932549894</v>
      </c>
      <c r="G6" s="60">
        <v>85</v>
      </c>
      <c r="H6" s="60">
        <v>-90</v>
      </c>
      <c r="I6" s="60">
        <v>90</v>
      </c>
      <c r="J6" s="91">
        <f>IF(MAX(G6:I6)&lt;0,"-",MAX(G6:I6))</f>
        <v>90</v>
      </c>
      <c r="K6" s="60">
        <v>45</v>
      </c>
      <c r="L6" s="60">
        <v>50</v>
      </c>
      <c r="M6" s="60">
        <v>52.5</v>
      </c>
      <c r="N6" s="91">
        <f>IF(MAX(K6:M6)&lt;0,"-",MAX(K6:M6))</f>
        <v>52.5</v>
      </c>
      <c r="O6" s="60">
        <v>115</v>
      </c>
      <c r="P6" s="60">
        <v>122.5</v>
      </c>
      <c r="Q6" s="60">
        <v>125</v>
      </c>
      <c r="R6" s="91">
        <f>IF(MAX(O6:Q6)&lt;0,"-",MAX(O6:Q6))</f>
        <v>125</v>
      </c>
      <c r="S6" s="92">
        <f>IF(OR(J6="-",N6="-",R6="-"),"-",J6+N6+R6)</f>
        <v>267.5</v>
      </c>
      <c r="T6" s="14">
        <f>IF(S6="-","-",F6*S6)</f>
        <v>303.75815194570964</v>
      </c>
    </row>
    <row r="7" spans="1:20" ht="12.75" hidden="1">
      <c r="A7" s="166"/>
      <c r="B7" s="109">
        <v>16</v>
      </c>
      <c r="C7" s="35" t="s">
        <v>68</v>
      </c>
      <c r="D7" s="35" t="s">
        <v>38</v>
      </c>
      <c r="E7" s="61">
        <v>51.1</v>
      </c>
      <c r="F7" s="103">
        <f>500/(594.3174778-27.2384254*E7+0.821122269*E7^2-0.00930734*E7^3+0.0000473158*E7^4-0.00000009054*E7^5)</f>
        <v>1.2635045550407529</v>
      </c>
      <c r="G7" s="61">
        <v>-90</v>
      </c>
      <c r="H7" s="61">
        <v>90</v>
      </c>
      <c r="I7" s="61">
        <v>-112.5</v>
      </c>
      <c r="J7" s="93">
        <f>IF(MAX(G7:I7)&lt;0,"-",MAX(G7:I7))</f>
        <v>90</v>
      </c>
      <c r="K7" s="61">
        <v>45</v>
      </c>
      <c r="L7" s="61">
        <v>50</v>
      </c>
      <c r="M7" s="61">
        <v>-55</v>
      </c>
      <c r="N7" s="93">
        <f>IF(MAX(K7:M7)&lt;0,"-",MAX(K7:M7))</f>
        <v>50</v>
      </c>
      <c r="O7" s="61">
        <v>80</v>
      </c>
      <c r="P7" s="61">
        <v>90</v>
      </c>
      <c r="Q7" s="61">
        <v>100</v>
      </c>
      <c r="R7" s="93">
        <f>IF(MAX(O7:Q7)&lt;0,"-",MAX(O7:Q7))</f>
        <v>100</v>
      </c>
      <c r="S7" s="67">
        <f>IF(OR(J7="-",N7="-",R7="-"),"-",J7+N7+R7)</f>
        <v>240</v>
      </c>
      <c r="T7" s="15">
        <f>IF(S7="-","-",F7*S7)</f>
        <v>303.2410932097807</v>
      </c>
    </row>
    <row r="8" spans="1:20" ht="13.5" hidden="1" thickBot="1">
      <c r="A8" s="167"/>
      <c r="B8" s="49">
        <v>15</v>
      </c>
      <c r="C8" s="28" t="s">
        <v>76</v>
      </c>
      <c r="D8" s="28" t="s">
        <v>38</v>
      </c>
      <c r="E8" s="62">
        <v>65.9</v>
      </c>
      <c r="F8" s="104">
        <f>500/(594.3174778-27.2384254*E8+0.821122269*E8^2-0.00930734*E8^3+0.0000473158*E8^4-0.00000009054*E8^5)</f>
        <v>1.0385278047667494</v>
      </c>
      <c r="G8" s="62">
        <v>-60</v>
      </c>
      <c r="H8" s="62">
        <v>60</v>
      </c>
      <c r="I8" s="68">
        <v>72.5</v>
      </c>
      <c r="J8" s="94">
        <f>IF(MAX(G8:I8)&lt;0,"-",MAX(G8:I8))</f>
        <v>72.5</v>
      </c>
      <c r="K8" s="62">
        <v>35</v>
      </c>
      <c r="L8" s="62">
        <v>37.5</v>
      </c>
      <c r="M8" s="62">
        <v>-40</v>
      </c>
      <c r="N8" s="94">
        <f>IF(MAX(K8:M8)&lt;0,"-",MAX(K8:M8))</f>
        <v>37.5</v>
      </c>
      <c r="O8" s="62">
        <v>80</v>
      </c>
      <c r="P8" s="62">
        <v>87.5</v>
      </c>
      <c r="Q8" s="62">
        <v>90</v>
      </c>
      <c r="R8" s="94">
        <f>IF(MAX(O8:Q8)&lt;0,"-",MAX(O8:Q8))</f>
        <v>90</v>
      </c>
      <c r="S8" s="95">
        <f>IF(OR(J8="-",N8="-",R8="-"),"-",J8+N8+R8)</f>
        <v>200</v>
      </c>
      <c r="T8" s="19">
        <f>IF(S8="-","-",F8*S8)</f>
        <v>207.7055609533499</v>
      </c>
    </row>
    <row r="9" spans="1:23" ht="21" thickBot="1">
      <c r="A9" s="135" t="s">
        <v>25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V9" s="1"/>
      <c r="W9" s="1"/>
    </row>
    <row r="10" spans="1:23" ht="15.75">
      <c r="A10" s="138" t="s">
        <v>2</v>
      </c>
      <c r="B10" s="140" t="s">
        <v>11</v>
      </c>
      <c r="C10" s="59" t="s">
        <v>3</v>
      </c>
      <c r="D10" s="127" t="s">
        <v>4</v>
      </c>
      <c r="E10" s="142" t="s">
        <v>5</v>
      </c>
      <c r="F10" s="144" t="s">
        <v>0</v>
      </c>
      <c r="G10" s="126" t="s">
        <v>6</v>
      </c>
      <c r="H10" s="127"/>
      <c r="I10" s="127"/>
      <c r="J10" s="124"/>
      <c r="K10" s="126" t="s">
        <v>7</v>
      </c>
      <c r="L10" s="127"/>
      <c r="M10" s="127"/>
      <c r="N10" s="124"/>
      <c r="O10" s="126" t="s">
        <v>8</v>
      </c>
      <c r="P10" s="127"/>
      <c r="Q10" s="127"/>
      <c r="R10" s="124"/>
      <c r="S10" s="127" t="s">
        <v>1</v>
      </c>
      <c r="T10" s="129" t="s">
        <v>9</v>
      </c>
      <c r="V10" s="1"/>
      <c r="W10" s="56"/>
    </row>
    <row r="11" spans="1:23" ht="16.5" thickBot="1">
      <c r="A11" s="139"/>
      <c r="B11" s="141"/>
      <c r="C11" s="2" t="s">
        <v>10</v>
      </c>
      <c r="D11" s="128"/>
      <c r="E11" s="143"/>
      <c r="F11" s="145"/>
      <c r="G11" s="57">
        <v>1</v>
      </c>
      <c r="H11" s="57">
        <v>2</v>
      </c>
      <c r="I11" s="57">
        <v>3</v>
      </c>
      <c r="J11" s="125"/>
      <c r="K11" s="57">
        <v>1</v>
      </c>
      <c r="L11" s="57">
        <v>2</v>
      </c>
      <c r="M11" s="57">
        <v>3</v>
      </c>
      <c r="N11" s="125"/>
      <c r="O11" s="57">
        <v>1</v>
      </c>
      <c r="P11" s="57">
        <v>2</v>
      </c>
      <c r="Q11" s="57">
        <v>3</v>
      </c>
      <c r="R11" s="125"/>
      <c r="S11" s="128"/>
      <c r="T11" s="130"/>
      <c r="V11" s="1"/>
      <c r="W11" s="1"/>
    </row>
    <row r="12" spans="1:23" ht="12.75">
      <c r="A12" s="154">
        <v>-59</v>
      </c>
      <c r="B12" s="31">
        <v>29</v>
      </c>
      <c r="C12" s="6" t="s">
        <v>23</v>
      </c>
      <c r="D12" s="3" t="s">
        <v>32</v>
      </c>
      <c r="E12" s="60">
        <v>94.8</v>
      </c>
      <c r="F12" s="102">
        <f aca="true" t="shared" si="0" ref="F12:F37">500/(-216.0475144+16.2606339*E12-0.002388645*E12^2-0.00113732*E12^3+0.00000701863*E12^4-0.00000001291*E12^5)</f>
        <v>0.6226227323700669</v>
      </c>
      <c r="G12" s="60">
        <v>260</v>
      </c>
      <c r="H12" s="60">
        <v>270</v>
      </c>
      <c r="I12" s="63" t="s">
        <v>72</v>
      </c>
      <c r="J12" s="91">
        <f aca="true" t="shared" si="1" ref="J12:J37">IF(MAX(G12:I12)&lt;0,"-",MAX(G12:I12))</f>
        <v>270</v>
      </c>
      <c r="K12" s="60">
        <v>140</v>
      </c>
      <c r="L12" s="60">
        <v>-150</v>
      </c>
      <c r="M12" s="60">
        <v>150</v>
      </c>
      <c r="N12" s="91">
        <f aca="true" t="shared" si="2" ref="N12:N37">IF(MAX(K12:M12)&lt;0,"-",MAX(K12:M12))</f>
        <v>150</v>
      </c>
      <c r="O12" s="60">
        <v>200</v>
      </c>
      <c r="P12" s="60">
        <v>227.5</v>
      </c>
      <c r="Q12" s="63" t="s">
        <v>72</v>
      </c>
      <c r="R12" s="91">
        <f aca="true" t="shared" si="3" ref="R12:R37">IF(MAX(O12:Q12)&lt;0,"-",MAX(O12:Q12))</f>
        <v>227.5</v>
      </c>
      <c r="S12" s="92">
        <f aca="true" t="shared" si="4" ref="S12:S37">IF(OR(J12="-",N12="-",R12="-"),"-",J12+N12+R12)</f>
        <v>647.5</v>
      </c>
      <c r="T12" s="14">
        <f aca="true" t="shared" si="5" ref="T12:T37">IF(S12="-","-",F12*S12)</f>
        <v>403.14821920961833</v>
      </c>
      <c r="U12" s="86">
        <v>1</v>
      </c>
      <c r="V12" s="1"/>
      <c r="W12" s="1"/>
    </row>
    <row r="13" spans="1:23" ht="12.75">
      <c r="A13" s="156"/>
      <c r="B13" s="9">
        <v>4</v>
      </c>
      <c r="C13" s="7" t="s">
        <v>19</v>
      </c>
      <c r="D13" s="7" t="s">
        <v>27</v>
      </c>
      <c r="E13" s="61">
        <v>84.4</v>
      </c>
      <c r="F13" s="103">
        <f t="shared" si="0"/>
        <v>0.6610110430168099</v>
      </c>
      <c r="G13" s="61">
        <v>210</v>
      </c>
      <c r="H13" s="61">
        <v>220</v>
      </c>
      <c r="I13" s="61">
        <v>230</v>
      </c>
      <c r="J13" s="93">
        <f t="shared" si="1"/>
        <v>230</v>
      </c>
      <c r="K13" s="61">
        <v>110</v>
      </c>
      <c r="L13" s="61">
        <v>122.5</v>
      </c>
      <c r="M13" s="61">
        <v>127.5</v>
      </c>
      <c r="N13" s="93">
        <f t="shared" si="2"/>
        <v>127.5</v>
      </c>
      <c r="O13" s="61">
        <v>235</v>
      </c>
      <c r="P13" s="61">
        <v>245</v>
      </c>
      <c r="Q13" s="61">
        <v>250</v>
      </c>
      <c r="R13" s="93">
        <f t="shared" si="3"/>
        <v>250</v>
      </c>
      <c r="S13" s="67">
        <f t="shared" si="4"/>
        <v>607.5</v>
      </c>
      <c r="T13" s="15">
        <f t="shared" si="5"/>
        <v>401.564208632712</v>
      </c>
      <c r="U13" s="88">
        <v>2</v>
      </c>
      <c r="V13" s="1"/>
      <c r="W13" s="1"/>
    </row>
    <row r="14" spans="1:21" ht="13.5" thickBot="1">
      <c r="A14" s="157"/>
      <c r="B14" s="11">
        <v>1</v>
      </c>
      <c r="C14" s="4" t="s">
        <v>30</v>
      </c>
      <c r="D14" s="4" t="s">
        <v>27</v>
      </c>
      <c r="E14" s="61">
        <v>77.4</v>
      </c>
      <c r="F14" s="103">
        <f t="shared" si="0"/>
        <v>0.697457980393633</v>
      </c>
      <c r="G14" s="61">
        <v>215</v>
      </c>
      <c r="H14" s="61">
        <v>-225</v>
      </c>
      <c r="I14" s="61">
        <v>-225</v>
      </c>
      <c r="J14" s="93">
        <f t="shared" si="1"/>
        <v>215</v>
      </c>
      <c r="K14" s="61">
        <v>-125</v>
      </c>
      <c r="L14" s="61">
        <v>125</v>
      </c>
      <c r="M14" s="61">
        <v>-130</v>
      </c>
      <c r="N14" s="93">
        <f t="shared" si="2"/>
        <v>125</v>
      </c>
      <c r="O14" s="61">
        <v>190</v>
      </c>
      <c r="P14" s="61">
        <v>205</v>
      </c>
      <c r="Q14" s="61">
        <v>-210</v>
      </c>
      <c r="R14" s="93">
        <f t="shared" si="3"/>
        <v>205</v>
      </c>
      <c r="S14" s="67">
        <f t="shared" si="4"/>
        <v>545</v>
      </c>
      <c r="T14" s="15">
        <f t="shared" si="5"/>
        <v>380.11459931453004</v>
      </c>
      <c r="U14" s="101">
        <v>3</v>
      </c>
    </row>
    <row r="15" spans="1:21" ht="12.75">
      <c r="A15" s="154">
        <v>-66</v>
      </c>
      <c r="B15" s="11">
        <v>22</v>
      </c>
      <c r="C15" s="4" t="s">
        <v>18</v>
      </c>
      <c r="D15" s="7" t="s">
        <v>66</v>
      </c>
      <c r="E15" s="61">
        <v>70</v>
      </c>
      <c r="F15" s="103">
        <f t="shared" si="0"/>
        <v>0.7493878916518932</v>
      </c>
      <c r="G15" s="61">
        <v>165</v>
      </c>
      <c r="H15" s="61">
        <v>175</v>
      </c>
      <c r="I15" s="61">
        <v>-185</v>
      </c>
      <c r="J15" s="93">
        <f t="shared" si="1"/>
        <v>175</v>
      </c>
      <c r="K15" s="61">
        <v>100</v>
      </c>
      <c r="L15" s="61">
        <v>105</v>
      </c>
      <c r="M15" s="61">
        <v>110</v>
      </c>
      <c r="N15" s="93">
        <f t="shared" si="2"/>
        <v>110</v>
      </c>
      <c r="O15" s="61">
        <v>170</v>
      </c>
      <c r="P15" s="61">
        <v>180</v>
      </c>
      <c r="Q15" s="61">
        <v>-182.5</v>
      </c>
      <c r="R15" s="93">
        <f t="shared" si="3"/>
        <v>180</v>
      </c>
      <c r="S15" s="67">
        <f t="shared" si="4"/>
        <v>465</v>
      </c>
      <c r="T15" s="15">
        <f t="shared" si="5"/>
        <v>348.46536961813035</v>
      </c>
      <c r="U15" s="87">
        <v>4</v>
      </c>
    </row>
    <row r="16" spans="1:21" ht="12.75">
      <c r="A16" s="155"/>
      <c r="B16" s="9">
        <v>5</v>
      </c>
      <c r="C16" s="7" t="s">
        <v>33</v>
      </c>
      <c r="D16" s="7" t="s">
        <v>27</v>
      </c>
      <c r="E16" s="61">
        <v>99.6</v>
      </c>
      <c r="F16" s="103">
        <f t="shared" si="0"/>
        <v>0.6095694944413508</v>
      </c>
      <c r="G16" s="61">
        <v>190</v>
      </c>
      <c r="H16" s="61">
        <v>200</v>
      </c>
      <c r="I16" s="61">
        <v>210</v>
      </c>
      <c r="J16" s="93">
        <f t="shared" si="1"/>
        <v>210</v>
      </c>
      <c r="K16" s="61">
        <v>140</v>
      </c>
      <c r="L16" s="61">
        <v>-150</v>
      </c>
      <c r="M16" s="61">
        <v>150</v>
      </c>
      <c r="N16" s="93">
        <f t="shared" si="2"/>
        <v>150</v>
      </c>
      <c r="O16" s="61">
        <v>190</v>
      </c>
      <c r="P16" s="61">
        <v>210</v>
      </c>
      <c r="Q16" s="61">
        <v>-225</v>
      </c>
      <c r="R16" s="93">
        <f t="shared" si="3"/>
        <v>210</v>
      </c>
      <c r="S16" s="67">
        <f t="shared" si="4"/>
        <v>570</v>
      </c>
      <c r="T16" s="15">
        <f t="shared" si="5"/>
        <v>347.45461183156993</v>
      </c>
      <c r="U16" s="87">
        <v>5</v>
      </c>
    </row>
    <row r="17" spans="1:21" ht="12.75">
      <c r="A17" s="156"/>
      <c r="B17" s="9">
        <v>27</v>
      </c>
      <c r="C17" s="7" t="s">
        <v>14</v>
      </c>
      <c r="D17" s="7" t="s">
        <v>66</v>
      </c>
      <c r="E17" s="61">
        <v>59</v>
      </c>
      <c r="F17" s="103">
        <f t="shared" si="0"/>
        <v>0.8661743798262227</v>
      </c>
      <c r="G17" s="61">
        <v>125</v>
      </c>
      <c r="H17" s="61">
        <v>135</v>
      </c>
      <c r="I17" s="66">
        <v>145</v>
      </c>
      <c r="J17" s="93">
        <f t="shared" si="1"/>
        <v>145</v>
      </c>
      <c r="K17" s="61">
        <v>-95</v>
      </c>
      <c r="L17" s="61">
        <v>95</v>
      </c>
      <c r="M17" s="61">
        <v>100</v>
      </c>
      <c r="N17" s="93">
        <f t="shared" si="2"/>
        <v>100</v>
      </c>
      <c r="O17" s="61">
        <v>130</v>
      </c>
      <c r="P17" s="61">
        <v>140</v>
      </c>
      <c r="Q17" s="61">
        <v>150</v>
      </c>
      <c r="R17" s="93">
        <f t="shared" si="3"/>
        <v>150</v>
      </c>
      <c r="S17" s="67">
        <f t="shared" si="4"/>
        <v>395</v>
      </c>
      <c r="T17" s="15">
        <f t="shared" si="5"/>
        <v>342.138880031358</v>
      </c>
      <c r="U17" s="87">
        <v>6</v>
      </c>
    </row>
    <row r="18" spans="1:21" ht="13.5" thickBot="1">
      <c r="A18" s="157"/>
      <c r="B18" s="9">
        <v>2</v>
      </c>
      <c r="C18" s="7" t="s">
        <v>71</v>
      </c>
      <c r="D18" s="7" t="s">
        <v>27</v>
      </c>
      <c r="E18" s="61">
        <v>84.8</v>
      </c>
      <c r="F18" s="103">
        <f t="shared" si="0"/>
        <v>0.6592230665503448</v>
      </c>
      <c r="G18" s="61">
        <v>-180</v>
      </c>
      <c r="H18" s="61">
        <v>-180</v>
      </c>
      <c r="I18" s="61">
        <v>180</v>
      </c>
      <c r="J18" s="93">
        <f t="shared" si="1"/>
        <v>180</v>
      </c>
      <c r="K18" s="61">
        <v>110</v>
      </c>
      <c r="L18" s="61">
        <v>117.5</v>
      </c>
      <c r="M18" s="61">
        <v>-122.5</v>
      </c>
      <c r="N18" s="93">
        <f t="shared" si="2"/>
        <v>117.5</v>
      </c>
      <c r="O18" s="61">
        <v>200</v>
      </c>
      <c r="P18" s="61">
        <v>210</v>
      </c>
      <c r="Q18" s="61">
        <v>215</v>
      </c>
      <c r="R18" s="93">
        <f t="shared" si="3"/>
        <v>215</v>
      </c>
      <c r="S18" s="67">
        <f t="shared" si="4"/>
        <v>512.5</v>
      </c>
      <c r="T18" s="15">
        <f t="shared" si="5"/>
        <v>337.8518216070517</v>
      </c>
      <c r="U18" s="87">
        <v>7</v>
      </c>
    </row>
    <row r="19" spans="1:21" ht="12.75">
      <c r="A19" s="158">
        <v>-74</v>
      </c>
      <c r="B19" s="11">
        <v>17</v>
      </c>
      <c r="C19" s="4" t="s">
        <v>20</v>
      </c>
      <c r="D19" s="4" t="s">
        <v>51</v>
      </c>
      <c r="E19" s="61">
        <v>78</v>
      </c>
      <c r="F19" s="103">
        <f t="shared" si="0"/>
        <v>0.6939110057728045</v>
      </c>
      <c r="G19" s="61">
        <v>185</v>
      </c>
      <c r="H19" s="61">
        <v>200</v>
      </c>
      <c r="I19" s="61">
        <v>-205</v>
      </c>
      <c r="J19" s="93">
        <f t="shared" si="1"/>
        <v>200</v>
      </c>
      <c r="K19" s="61">
        <v>85</v>
      </c>
      <c r="L19" s="61">
        <v>92.5</v>
      </c>
      <c r="M19" s="61">
        <v>97.5</v>
      </c>
      <c r="N19" s="93">
        <f t="shared" si="2"/>
        <v>97.5</v>
      </c>
      <c r="O19" s="61">
        <v>182.5</v>
      </c>
      <c r="P19" s="61">
        <v>-192.5</v>
      </c>
      <c r="Q19" s="61">
        <v>-192.5</v>
      </c>
      <c r="R19" s="93">
        <f t="shared" si="3"/>
        <v>182.5</v>
      </c>
      <c r="S19" s="67">
        <f t="shared" si="4"/>
        <v>480</v>
      </c>
      <c r="T19" s="15">
        <f t="shared" si="5"/>
        <v>333.07728277094617</v>
      </c>
      <c r="U19" s="87">
        <v>8</v>
      </c>
    </row>
    <row r="20" spans="1:21" ht="12.75">
      <c r="A20" s="159"/>
      <c r="B20" s="9">
        <v>23</v>
      </c>
      <c r="C20" s="7" t="s">
        <v>21</v>
      </c>
      <c r="D20" s="7" t="s">
        <v>66</v>
      </c>
      <c r="E20" s="61">
        <v>87.5</v>
      </c>
      <c r="F20" s="103">
        <f t="shared" si="0"/>
        <v>0.6478723200303496</v>
      </c>
      <c r="G20" s="61">
        <v>180</v>
      </c>
      <c r="H20" s="61">
        <v>190</v>
      </c>
      <c r="I20" s="61">
        <v>200</v>
      </c>
      <c r="J20" s="93">
        <f t="shared" si="1"/>
        <v>200</v>
      </c>
      <c r="K20" s="61">
        <v>100</v>
      </c>
      <c r="L20" s="61">
        <v>105</v>
      </c>
      <c r="M20" s="61">
        <v>107.5</v>
      </c>
      <c r="N20" s="93">
        <f t="shared" si="2"/>
        <v>107.5</v>
      </c>
      <c r="O20" s="61">
        <v>190</v>
      </c>
      <c r="P20" s="61">
        <v>200</v>
      </c>
      <c r="Q20" s="61">
        <v>-207.5</v>
      </c>
      <c r="R20" s="93">
        <f t="shared" si="3"/>
        <v>200</v>
      </c>
      <c r="S20" s="67">
        <f t="shared" si="4"/>
        <v>507.5</v>
      </c>
      <c r="T20" s="15">
        <f t="shared" si="5"/>
        <v>328.7952024154024</v>
      </c>
      <c r="U20" s="87">
        <v>9</v>
      </c>
    </row>
    <row r="21" spans="1:21" ht="12.75">
      <c r="A21" s="160"/>
      <c r="B21" s="9">
        <v>18</v>
      </c>
      <c r="C21" s="7" t="s">
        <v>34</v>
      </c>
      <c r="D21" s="4" t="s">
        <v>51</v>
      </c>
      <c r="E21" s="61">
        <v>106.7</v>
      </c>
      <c r="F21" s="103">
        <f t="shared" si="0"/>
        <v>0.5942706317672833</v>
      </c>
      <c r="G21" s="61">
        <v>190</v>
      </c>
      <c r="H21" s="61">
        <v>205</v>
      </c>
      <c r="I21" s="61">
        <v>-215</v>
      </c>
      <c r="J21" s="93">
        <f t="shared" si="1"/>
        <v>205</v>
      </c>
      <c r="K21" s="61">
        <v>140</v>
      </c>
      <c r="L21" s="61">
        <v>-152.5</v>
      </c>
      <c r="M21" s="61">
        <v>152.5</v>
      </c>
      <c r="N21" s="93">
        <f t="shared" si="2"/>
        <v>152.5</v>
      </c>
      <c r="O21" s="61">
        <v>175</v>
      </c>
      <c r="P21" s="61">
        <v>185</v>
      </c>
      <c r="Q21" s="61">
        <v>190</v>
      </c>
      <c r="R21" s="93">
        <f t="shared" si="3"/>
        <v>190</v>
      </c>
      <c r="S21" s="67">
        <f t="shared" si="4"/>
        <v>547.5</v>
      </c>
      <c r="T21" s="15">
        <f t="shared" si="5"/>
        <v>325.3631708925876</v>
      </c>
      <c r="U21" s="87">
        <v>10</v>
      </c>
    </row>
    <row r="22" spans="1:21" ht="13.5" thickBot="1">
      <c r="A22" s="161"/>
      <c r="B22" s="11">
        <v>3</v>
      </c>
      <c r="C22" s="4" t="s">
        <v>24</v>
      </c>
      <c r="D22" s="4" t="s">
        <v>27</v>
      </c>
      <c r="E22" s="61">
        <v>114</v>
      </c>
      <c r="F22" s="103">
        <f t="shared" si="0"/>
        <v>0.5824248050716517</v>
      </c>
      <c r="G22" s="61">
        <v>-205</v>
      </c>
      <c r="H22" s="61">
        <v>205</v>
      </c>
      <c r="I22" s="61">
        <v>-225</v>
      </c>
      <c r="J22" s="93">
        <f t="shared" si="1"/>
        <v>205</v>
      </c>
      <c r="K22" s="61">
        <v>110</v>
      </c>
      <c r="L22" s="61">
        <v>120</v>
      </c>
      <c r="M22" s="61">
        <v>125</v>
      </c>
      <c r="N22" s="93">
        <f t="shared" si="2"/>
        <v>125</v>
      </c>
      <c r="O22" s="61">
        <v>190</v>
      </c>
      <c r="P22" s="61">
        <v>205</v>
      </c>
      <c r="Q22" s="61">
        <v>220</v>
      </c>
      <c r="R22" s="93">
        <f t="shared" si="3"/>
        <v>220</v>
      </c>
      <c r="S22" s="67">
        <f t="shared" si="4"/>
        <v>550</v>
      </c>
      <c r="T22" s="15">
        <f t="shared" si="5"/>
        <v>320.33364278940843</v>
      </c>
      <c r="U22" s="87">
        <v>11</v>
      </c>
    </row>
    <row r="23" spans="1:21" ht="12.75">
      <c r="A23" s="117">
        <v>-83</v>
      </c>
      <c r="B23" s="9">
        <v>9</v>
      </c>
      <c r="C23" s="7" t="s">
        <v>22</v>
      </c>
      <c r="D23" s="7" t="s">
        <v>62</v>
      </c>
      <c r="E23" s="61">
        <v>92.5</v>
      </c>
      <c r="F23" s="103">
        <f t="shared" si="0"/>
        <v>0.6298079957857835</v>
      </c>
      <c r="G23" s="61">
        <v>150</v>
      </c>
      <c r="H23" s="61">
        <v>165</v>
      </c>
      <c r="I23" s="61">
        <v>180</v>
      </c>
      <c r="J23" s="93">
        <f t="shared" si="1"/>
        <v>180</v>
      </c>
      <c r="K23" s="61">
        <v>100</v>
      </c>
      <c r="L23" s="61">
        <v>107.5</v>
      </c>
      <c r="M23" s="61">
        <v>115</v>
      </c>
      <c r="N23" s="93">
        <f t="shared" si="2"/>
        <v>115</v>
      </c>
      <c r="O23" s="61">
        <v>170</v>
      </c>
      <c r="P23" s="61">
        <v>190</v>
      </c>
      <c r="Q23" s="61">
        <v>200</v>
      </c>
      <c r="R23" s="93">
        <f t="shared" si="3"/>
        <v>200</v>
      </c>
      <c r="S23" s="67">
        <f t="shared" si="4"/>
        <v>495</v>
      </c>
      <c r="T23" s="15">
        <f t="shared" si="5"/>
        <v>311.7549579139628</v>
      </c>
      <c r="U23" s="87">
        <v>12</v>
      </c>
    </row>
    <row r="24" spans="1:21" ht="12.75">
      <c r="A24" s="118"/>
      <c r="B24" s="11">
        <v>13</v>
      </c>
      <c r="C24" s="4" t="s">
        <v>31</v>
      </c>
      <c r="D24" s="7" t="s">
        <v>32</v>
      </c>
      <c r="E24" s="61">
        <v>81.3</v>
      </c>
      <c r="F24" s="103">
        <f t="shared" si="0"/>
        <v>0.6758853714231216</v>
      </c>
      <c r="G24" s="61">
        <v>120</v>
      </c>
      <c r="H24" s="61">
        <v>135</v>
      </c>
      <c r="I24" s="61">
        <v>147.5</v>
      </c>
      <c r="J24" s="93">
        <f t="shared" si="1"/>
        <v>147.5</v>
      </c>
      <c r="K24" s="61">
        <v>110</v>
      </c>
      <c r="L24" s="61">
        <v>115</v>
      </c>
      <c r="M24" s="61">
        <v>117.5</v>
      </c>
      <c r="N24" s="93">
        <f t="shared" si="2"/>
        <v>117.5</v>
      </c>
      <c r="O24" s="61">
        <v>180</v>
      </c>
      <c r="P24" s="61">
        <v>190</v>
      </c>
      <c r="Q24" s="61">
        <v>195</v>
      </c>
      <c r="R24" s="93">
        <f t="shared" si="3"/>
        <v>195</v>
      </c>
      <c r="S24" s="67">
        <f t="shared" si="4"/>
        <v>460</v>
      </c>
      <c r="T24" s="15">
        <f t="shared" si="5"/>
        <v>310.9072708546359</v>
      </c>
      <c r="U24" s="87">
        <v>13</v>
      </c>
    </row>
    <row r="25" spans="1:21" ht="13.5" thickBot="1">
      <c r="A25" s="121"/>
      <c r="B25" s="9">
        <v>11</v>
      </c>
      <c r="C25" s="7" t="s">
        <v>29</v>
      </c>
      <c r="D25" s="7" t="s">
        <v>27</v>
      </c>
      <c r="E25" s="61">
        <v>71.6</v>
      </c>
      <c r="F25" s="103">
        <f t="shared" si="0"/>
        <v>0.7367360502531876</v>
      </c>
      <c r="G25" s="61">
        <v>150</v>
      </c>
      <c r="H25" s="61">
        <v>160</v>
      </c>
      <c r="I25" s="61">
        <v>-165</v>
      </c>
      <c r="J25" s="93">
        <f t="shared" si="1"/>
        <v>160</v>
      </c>
      <c r="K25" s="61">
        <v>85</v>
      </c>
      <c r="L25" s="66" t="s">
        <v>72</v>
      </c>
      <c r="M25" s="66" t="s">
        <v>72</v>
      </c>
      <c r="N25" s="93">
        <f t="shared" si="2"/>
        <v>85</v>
      </c>
      <c r="O25" s="61">
        <v>160</v>
      </c>
      <c r="P25" s="61">
        <v>175</v>
      </c>
      <c r="Q25" s="61">
        <v>-182.5</v>
      </c>
      <c r="R25" s="93">
        <f t="shared" si="3"/>
        <v>175</v>
      </c>
      <c r="S25" s="67">
        <f t="shared" si="4"/>
        <v>420</v>
      </c>
      <c r="T25" s="15">
        <f t="shared" si="5"/>
        <v>309.42914110633876</v>
      </c>
      <c r="U25" s="87">
        <v>14</v>
      </c>
    </row>
    <row r="26" spans="1:21" ht="12.75">
      <c r="A26" s="117">
        <v>-93</v>
      </c>
      <c r="B26" s="9">
        <v>8</v>
      </c>
      <c r="C26" s="7" t="s">
        <v>36</v>
      </c>
      <c r="D26" s="7" t="s">
        <v>27</v>
      </c>
      <c r="E26" s="61">
        <v>107.2</v>
      </c>
      <c r="F26" s="103">
        <f t="shared" si="0"/>
        <v>0.5933462285962212</v>
      </c>
      <c r="G26" s="61">
        <v>180</v>
      </c>
      <c r="H26" s="61">
        <v>200</v>
      </c>
      <c r="I26" s="61">
        <v>210</v>
      </c>
      <c r="J26" s="93">
        <f t="shared" si="1"/>
        <v>210</v>
      </c>
      <c r="K26" s="61">
        <v>95</v>
      </c>
      <c r="L26" s="61">
        <v>105</v>
      </c>
      <c r="M26" s="61">
        <v>-110</v>
      </c>
      <c r="N26" s="93">
        <f t="shared" si="2"/>
        <v>105</v>
      </c>
      <c r="O26" s="61">
        <v>175</v>
      </c>
      <c r="P26" s="61">
        <v>190</v>
      </c>
      <c r="Q26" s="61">
        <v>200</v>
      </c>
      <c r="R26" s="93">
        <f t="shared" si="3"/>
        <v>200</v>
      </c>
      <c r="S26" s="67">
        <f t="shared" si="4"/>
        <v>515</v>
      </c>
      <c r="T26" s="15">
        <f t="shared" si="5"/>
        <v>305.57330772705393</v>
      </c>
      <c r="U26" s="87">
        <v>15</v>
      </c>
    </row>
    <row r="27" spans="1:21" ht="12.75">
      <c r="A27" s="117"/>
      <c r="B27" s="11">
        <v>19</v>
      </c>
      <c r="C27" s="4" t="s">
        <v>28</v>
      </c>
      <c r="D27" s="4" t="s">
        <v>61</v>
      </c>
      <c r="E27" s="61">
        <v>63.7</v>
      </c>
      <c r="F27" s="103">
        <f t="shared" si="0"/>
        <v>0.8089117567609547</v>
      </c>
      <c r="G27" s="61">
        <v>105</v>
      </c>
      <c r="H27" s="61">
        <v>-120</v>
      </c>
      <c r="I27" s="61">
        <v>125</v>
      </c>
      <c r="J27" s="93">
        <f t="shared" si="1"/>
        <v>125</v>
      </c>
      <c r="K27" s="61">
        <v>75</v>
      </c>
      <c r="L27" s="61">
        <v>85</v>
      </c>
      <c r="M27" s="61">
        <v>87.5</v>
      </c>
      <c r="N27" s="93">
        <f t="shared" si="2"/>
        <v>87.5</v>
      </c>
      <c r="O27" s="61">
        <v>135</v>
      </c>
      <c r="P27" s="61">
        <v>160</v>
      </c>
      <c r="Q27" s="61">
        <v>-180</v>
      </c>
      <c r="R27" s="93">
        <f t="shared" si="3"/>
        <v>160</v>
      </c>
      <c r="S27" s="67">
        <f t="shared" si="4"/>
        <v>372.5</v>
      </c>
      <c r="T27" s="15">
        <f t="shared" si="5"/>
        <v>301.3196293934556</v>
      </c>
      <c r="U27" s="87">
        <v>16</v>
      </c>
    </row>
    <row r="28" spans="1:21" ht="12.75">
      <c r="A28" s="117"/>
      <c r="B28" s="9">
        <v>25</v>
      </c>
      <c r="C28" s="7" t="s">
        <v>77</v>
      </c>
      <c r="D28" s="7" t="s">
        <v>66</v>
      </c>
      <c r="E28" s="61">
        <v>58</v>
      </c>
      <c r="F28" s="103">
        <f t="shared" si="0"/>
        <v>0.8801549313656332</v>
      </c>
      <c r="G28" s="61">
        <v>90</v>
      </c>
      <c r="H28" s="61">
        <v>100</v>
      </c>
      <c r="I28" s="61">
        <v>110</v>
      </c>
      <c r="J28" s="93">
        <f t="shared" si="1"/>
        <v>110</v>
      </c>
      <c r="K28" s="61">
        <v>60</v>
      </c>
      <c r="L28" s="61">
        <v>67.5</v>
      </c>
      <c r="M28" s="61">
        <v>70</v>
      </c>
      <c r="N28" s="93">
        <f t="shared" si="2"/>
        <v>70</v>
      </c>
      <c r="O28" s="61">
        <v>130</v>
      </c>
      <c r="P28" s="61">
        <v>140</v>
      </c>
      <c r="Q28" s="61">
        <v>152.5</v>
      </c>
      <c r="R28" s="93">
        <f t="shared" si="3"/>
        <v>152.5</v>
      </c>
      <c r="S28" s="67">
        <f t="shared" si="4"/>
        <v>332.5</v>
      </c>
      <c r="T28" s="15">
        <f t="shared" si="5"/>
        <v>292.65151467907305</v>
      </c>
      <c r="U28" s="87">
        <v>17</v>
      </c>
    </row>
    <row r="29" spans="1:21" ht="12.75">
      <c r="A29" s="117"/>
      <c r="B29" s="11">
        <v>10</v>
      </c>
      <c r="C29" s="4" t="s">
        <v>13</v>
      </c>
      <c r="D29" s="4" t="s">
        <v>27</v>
      </c>
      <c r="E29" s="61">
        <v>59.1</v>
      </c>
      <c r="F29" s="103">
        <f t="shared" si="0"/>
        <v>0.8648144815752432</v>
      </c>
      <c r="G29" s="61">
        <v>120</v>
      </c>
      <c r="H29" s="61">
        <v>130</v>
      </c>
      <c r="I29" s="61">
        <v>135</v>
      </c>
      <c r="J29" s="93">
        <f t="shared" si="1"/>
        <v>135</v>
      </c>
      <c r="K29" s="61">
        <v>65</v>
      </c>
      <c r="L29" s="61">
        <v>70</v>
      </c>
      <c r="M29" s="61">
        <v>-72.5</v>
      </c>
      <c r="N29" s="93">
        <f t="shared" si="2"/>
        <v>70</v>
      </c>
      <c r="O29" s="61">
        <v>120</v>
      </c>
      <c r="P29" s="61">
        <v>130</v>
      </c>
      <c r="Q29" s="61">
        <v>-150</v>
      </c>
      <c r="R29" s="93">
        <f t="shared" si="3"/>
        <v>130</v>
      </c>
      <c r="S29" s="67">
        <f t="shared" si="4"/>
        <v>335</v>
      </c>
      <c r="T29" s="15">
        <f t="shared" si="5"/>
        <v>289.71285132770646</v>
      </c>
      <c r="U29" s="87">
        <v>18</v>
      </c>
    </row>
    <row r="30" spans="1:21" ht="13.5" thickBot="1">
      <c r="A30" s="117"/>
      <c r="B30" s="9">
        <v>7</v>
      </c>
      <c r="C30" s="7" t="s">
        <v>16</v>
      </c>
      <c r="D30" s="7" t="s">
        <v>27</v>
      </c>
      <c r="E30" s="61">
        <v>72.6</v>
      </c>
      <c r="F30" s="103">
        <f t="shared" si="0"/>
        <v>0.7292598093969406</v>
      </c>
      <c r="G30" s="61">
        <v>-140</v>
      </c>
      <c r="H30" s="61">
        <v>140</v>
      </c>
      <c r="I30" s="61">
        <v>-150</v>
      </c>
      <c r="J30" s="93">
        <f t="shared" si="1"/>
        <v>140</v>
      </c>
      <c r="K30" s="61">
        <v>75</v>
      </c>
      <c r="L30" s="61">
        <v>82.5</v>
      </c>
      <c r="M30" s="61">
        <v>-90</v>
      </c>
      <c r="N30" s="93">
        <f t="shared" si="2"/>
        <v>82.5</v>
      </c>
      <c r="O30" s="61">
        <v>150</v>
      </c>
      <c r="P30" s="61">
        <v>165</v>
      </c>
      <c r="Q30" s="61">
        <v>170</v>
      </c>
      <c r="R30" s="93">
        <f t="shared" si="3"/>
        <v>170</v>
      </c>
      <c r="S30" s="67">
        <f t="shared" si="4"/>
        <v>392.5</v>
      </c>
      <c r="T30" s="15">
        <f t="shared" si="5"/>
        <v>286.2344751882992</v>
      </c>
      <c r="U30" s="87">
        <v>19</v>
      </c>
    </row>
    <row r="31" spans="1:21" ht="12.75">
      <c r="A31" s="162" t="s">
        <v>26</v>
      </c>
      <c r="B31" s="11">
        <v>21</v>
      </c>
      <c r="C31" s="4" t="s">
        <v>73</v>
      </c>
      <c r="D31" s="4" t="s">
        <v>61</v>
      </c>
      <c r="E31" s="61">
        <v>64.4</v>
      </c>
      <c r="F31" s="103">
        <f t="shared" si="0"/>
        <v>0.8014259922176916</v>
      </c>
      <c r="G31" s="66">
        <v>-120</v>
      </c>
      <c r="H31" s="61">
        <v>-125</v>
      </c>
      <c r="I31" s="61">
        <v>125</v>
      </c>
      <c r="J31" s="93">
        <f t="shared" si="1"/>
        <v>125</v>
      </c>
      <c r="K31" s="61">
        <v>80</v>
      </c>
      <c r="L31" s="61">
        <v>-85</v>
      </c>
      <c r="M31" s="61">
        <v>85</v>
      </c>
      <c r="N31" s="93">
        <f t="shared" si="2"/>
        <v>85</v>
      </c>
      <c r="O31" s="61">
        <v>115</v>
      </c>
      <c r="P31" s="61">
        <v>125</v>
      </c>
      <c r="Q31" s="61">
        <v>145</v>
      </c>
      <c r="R31" s="93">
        <f t="shared" si="3"/>
        <v>145</v>
      </c>
      <c r="S31" s="67">
        <f t="shared" si="4"/>
        <v>355</v>
      </c>
      <c r="T31" s="15">
        <f t="shared" si="5"/>
        <v>284.50622723728054</v>
      </c>
      <c r="U31" s="87">
        <v>20</v>
      </c>
    </row>
    <row r="32" spans="1:21" ht="12.75">
      <c r="A32" s="156"/>
      <c r="B32" s="11">
        <v>26</v>
      </c>
      <c r="C32" s="4" t="s">
        <v>15</v>
      </c>
      <c r="D32" s="4" t="s">
        <v>66</v>
      </c>
      <c r="E32" s="61">
        <v>54.6</v>
      </c>
      <c r="F32" s="103">
        <f t="shared" si="0"/>
        <v>0.9334430828009393</v>
      </c>
      <c r="G32" s="61">
        <v>90</v>
      </c>
      <c r="H32" s="61">
        <v>100</v>
      </c>
      <c r="I32" s="61">
        <v>105</v>
      </c>
      <c r="J32" s="93">
        <f t="shared" si="1"/>
        <v>105</v>
      </c>
      <c r="K32" s="61">
        <v>60</v>
      </c>
      <c r="L32" s="61">
        <v>65</v>
      </c>
      <c r="M32" s="61">
        <v>-70</v>
      </c>
      <c r="N32" s="93">
        <f t="shared" si="2"/>
        <v>65</v>
      </c>
      <c r="O32" s="61">
        <v>110</v>
      </c>
      <c r="P32" s="61">
        <v>120</v>
      </c>
      <c r="Q32" s="61">
        <v>130</v>
      </c>
      <c r="R32" s="93">
        <f t="shared" si="3"/>
        <v>130</v>
      </c>
      <c r="S32" s="67">
        <f t="shared" si="4"/>
        <v>300</v>
      </c>
      <c r="T32" s="15">
        <f t="shared" si="5"/>
        <v>280.0329248402818</v>
      </c>
      <c r="U32" s="87">
        <v>21</v>
      </c>
    </row>
    <row r="33" spans="1:21" ht="13.5" thickBot="1">
      <c r="A33" s="157"/>
      <c r="B33" s="9">
        <v>20</v>
      </c>
      <c r="C33" s="7" t="s">
        <v>78</v>
      </c>
      <c r="D33" s="7" t="s">
        <v>61</v>
      </c>
      <c r="E33" s="61">
        <v>84.8</v>
      </c>
      <c r="F33" s="103">
        <f t="shared" si="0"/>
        <v>0.6592230665503448</v>
      </c>
      <c r="G33" s="61">
        <v>125</v>
      </c>
      <c r="H33" s="61">
        <v>140</v>
      </c>
      <c r="I33" s="61">
        <v>155</v>
      </c>
      <c r="J33" s="93">
        <f t="shared" si="1"/>
        <v>155</v>
      </c>
      <c r="K33" s="61">
        <v>70</v>
      </c>
      <c r="L33" s="61">
        <v>80</v>
      </c>
      <c r="M33" s="61">
        <v>85</v>
      </c>
      <c r="N33" s="93">
        <f t="shared" si="2"/>
        <v>85</v>
      </c>
      <c r="O33" s="61">
        <v>135</v>
      </c>
      <c r="P33" s="61">
        <v>155</v>
      </c>
      <c r="Q33" s="61">
        <v>170</v>
      </c>
      <c r="R33" s="93">
        <f t="shared" si="3"/>
        <v>170</v>
      </c>
      <c r="S33" s="67">
        <f t="shared" si="4"/>
        <v>410</v>
      </c>
      <c r="T33" s="15">
        <f t="shared" si="5"/>
        <v>270.28145728564135</v>
      </c>
      <c r="U33" s="87">
        <v>22</v>
      </c>
    </row>
    <row r="34" spans="1:21" ht="12.75">
      <c r="A34" s="163">
        <v>-120</v>
      </c>
      <c r="B34" s="9">
        <v>14</v>
      </c>
      <c r="C34" s="7" t="s">
        <v>35</v>
      </c>
      <c r="D34" s="7" t="s">
        <v>32</v>
      </c>
      <c r="E34" s="61">
        <v>105</v>
      </c>
      <c r="F34" s="103">
        <f t="shared" si="0"/>
        <v>0.5975535566529673</v>
      </c>
      <c r="G34" s="61">
        <v>120</v>
      </c>
      <c r="H34" s="61">
        <v>135</v>
      </c>
      <c r="I34" s="61">
        <v>145</v>
      </c>
      <c r="J34" s="93">
        <f t="shared" si="1"/>
        <v>145</v>
      </c>
      <c r="K34" s="61">
        <v>105</v>
      </c>
      <c r="L34" s="61">
        <v>-115</v>
      </c>
      <c r="M34" s="61">
        <v>-115</v>
      </c>
      <c r="N34" s="93">
        <f t="shared" si="2"/>
        <v>105</v>
      </c>
      <c r="O34" s="61">
        <v>170</v>
      </c>
      <c r="P34" s="61">
        <v>-185</v>
      </c>
      <c r="Q34" s="61">
        <v>185</v>
      </c>
      <c r="R34" s="93">
        <f t="shared" si="3"/>
        <v>185</v>
      </c>
      <c r="S34" s="67">
        <f t="shared" si="4"/>
        <v>435</v>
      </c>
      <c r="T34" s="15">
        <f t="shared" si="5"/>
        <v>259.93579714404075</v>
      </c>
      <c r="U34" s="87">
        <v>23</v>
      </c>
    </row>
    <row r="35" spans="1:21" ht="12.75">
      <c r="A35" s="164"/>
      <c r="B35" s="11">
        <v>24</v>
      </c>
      <c r="C35" s="4" t="s">
        <v>17</v>
      </c>
      <c r="D35" s="4" t="s">
        <v>66</v>
      </c>
      <c r="E35" s="61">
        <v>62.8</v>
      </c>
      <c r="F35" s="103">
        <f t="shared" si="0"/>
        <v>0.8189031063718939</v>
      </c>
      <c r="G35" s="61">
        <v>90</v>
      </c>
      <c r="H35" s="61">
        <v>100</v>
      </c>
      <c r="I35" s="61">
        <v>105</v>
      </c>
      <c r="J35" s="93">
        <f t="shared" si="1"/>
        <v>105</v>
      </c>
      <c r="K35" s="61">
        <v>65</v>
      </c>
      <c r="L35" s="61">
        <v>70</v>
      </c>
      <c r="M35" s="61">
        <v>-72.5</v>
      </c>
      <c r="N35" s="93">
        <f t="shared" si="2"/>
        <v>70</v>
      </c>
      <c r="O35" s="61">
        <v>120</v>
      </c>
      <c r="P35" s="61">
        <v>-130</v>
      </c>
      <c r="Q35" s="61">
        <v>130</v>
      </c>
      <c r="R35" s="93">
        <f t="shared" si="3"/>
        <v>130</v>
      </c>
      <c r="S35" s="67">
        <f t="shared" si="4"/>
        <v>305</v>
      </c>
      <c r="T35" s="15">
        <f t="shared" si="5"/>
        <v>249.76544744342763</v>
      </c>
      <c r="U35" s="87">
        <v>24</v>
      </c>
    </row>
    <row r="36" spans="1:21" ht="12.75">
      <c r="A36" s="156"/>
      <c r="B36" s="11">
        <v>12</v>
      </c>
      <c r="C36" s="4" t="s">
        <v>70</v>
      </c>
      <c r="D36" s="7" t="s">
        <v>32</v>
      </c>
      <c r="E36" s="61">
        <v>68</v>
      </c>
      <c r="F36" s="103">
        <f t="shared" si="0"/>
        <v>0.7664968768112714</v>
      </c>
      <c r="G36" s="61">
        <v>92.5</v>
      </c>
      <c r="H36" s="61">
        <v>-97.5</v>
      </c>
      <c r="I36" s="61">
        <v>97.5</v>
      </c>
      <c r="J36" s="93">
        <f t="shared" si="1"/>
        <v>97.5</v>
      </c>
      <c r="K36" s="61">
        <v>57.5</v>
      </c>
      <c r="L36" s="61">
        <v>62.5</v>
      </c>
      <c r="M36" s="61">
        <v>-65</v>
      </c>
      <c r="N36" s="93">
        <f t="shared" si="2"/>
        <v>62.5</v>
      </c>
      <c r="O36" s="61">
        <v>125</v>
      </c>
      <c r="P36" s="61">
        <v>132.5</v>
      </c>
      <c r="Q36" s="61">
        <v>140</v>
      </c>
      <c r="R36" s="93">
        <f t="shared" si="3"/>
        <v>140</v>
      </c>
      <c r="S36" s="67">
        <f t="shared" si="4"/>
        <v>300</v>
      </c>
      <c r="T36" s="15">
        <f t="shared" si="5"/>
        <v>229.94906304338144</v>
      </c>
      <c r="U36" s="87">
        <v>25</v>
      </c>
    </row>
    <row r="37" spans="1:21" ht="13.5" thickBot="1">
      <c r="A37" s="157"/>
      <c r="B37" s="32">
        <v>28</v>
      </c>
      <c r="C37" s="33" t="s">
        <v>74</v>
      </c>
      <c r="D37" s="33" t="s">
        <v>67</v>
      </c>
      <c r="E37" s="62">
        <v>114.7</v>
      </c>
      <c r="F37" s="104">
        <f t="shared" si="0"/>
        <v>0.5814571113224655</v>
      </c>
      <c r="G37" s="62">
        <v>90</v>
      </c>
      <c r="H37" s="62">
        <v>100</v>
      </c>
      <c r="I37" s="62">
        <v>110</v>
      </c>
      <c r="J37" s="94">
        <f t="shared" si="1"/>
        <v>110</v>
      </c>
      <c r="K37" s="62">
        <v>90</v>
      </c>
      <c r="L37" s="62">
        <v>95</v>
      </c>
      <c r="M37" s="62">
        <v>-97.5</v>
      </c>
      <c r="N37" s="94">
        <f t="shared" si="2"/>
        <v>95</v>
      </c>
      <c r="O37" s="62">
        <v>150</v>
      </c>
      <c r="P37" s="62">
        <v>165</v>
      </c>
      <c r="Q37" s="62">
        <v>175</v>
      </c>
      <c r="R37" s="94">
        <f t="shared" si="3"/>
        <v>175</v>
      </c>
      <c r="S37" s="95">
        <f t="shared" si="4"/>
        <v>380</v>
      </c>
      <c r="T37" s="19">
        <f t="shared" si="5"/>
        <v>220.95370230253687</v>
      </c>
      <c r="U37" s="87">
        <v>26</v>
      </c>
    </row>
    <row r="38" ht="12.75">
      <c r="U38" s="20"/>
    </row>
  </sheetData>
  <sheetProtection/>
  <mergeCells count="38">
    <mergeCell ref="A3:T3"/>
    <mergeCell ref="A4:A5"/>
    <mergeCell ref="B4:B5"/>
    <mergeCell ref="D4:D5"/>
    <mergeCell ref="E4:E5"/>
    <mergeCell ref="F4:F5"/>
    <mergeCell ref="G4:I4"/>
    <mergeCell ref="J4:J5"/>
    <mergeCell ref="K4:M4"/>
    <mergeCell ref="N4:N5"/>
    <mergeCell ref="O4:Q4"/>
    <mergeCell ref="R4:R5"/>
    <mergeCell ref="S4:S5"/>
    <mergeCell ref="R10:R11"/>
    <mergeCell ref="T4:T5"/>
    <mergeCell ref="A9:T9"/>
    <mergeCell ref="A10:A11"/>
    <mergeCell ref="B10:B11"/>
    <mergeCell ref="D10:D11"/>
    <mergeCell ref="E10:E11"/>
    <mergeCell ref="F10:F11"/>
    <mergeCell ref="A6:A8"/>
    <mergeCell ref="A12:A14"/>
    <mergeCell ref="A15:A18"/>
    <mergeCell ref="A31:A33"/>
    <mergeCell ref="A34:A37"/>
    <mergeCell ref="A1:T1"/>
    <mergeCell ref="A2:T2"/>
    <mergeCell ref="A23:A25"/>
    <mergeCell ref="A26:A30"/>
    <mergeCell ref="S10:S11"/>
    <mergeCell ref="T10:T11"/>
    <mergeCell ref="A19:A22"/>
    <mergeCell ref="G10:I10"/>
    <mergeCell ref="J10:J11"/>
    <mergeCell ref="K10:M10"/>
    <mergeCell ref="N10:N11"/>
    <mergeCell ref="O10:Q10"/>
  </mergeCells>
  <conditionalFormatting sqref="G6:I8 K6:M8 O6:Q8 G12:I38 K12:M38 O12:Q38">
    <cfRule type="cellIs" priority="20" dxfId="28" operator="greaterThan">
      <formula>0</formula>
    </cfRule>
    <cfRule type="cellIs" priority="21" dxfId="29" operator="lessThan">
      <formula>-0.001</formula>
    </cfRule>
    <cfRule type="cellIs" priority="22" dxfId="29" operator="lessThan">
      <formula>-20</formula>
    </cfRule>
  </conditionalFormatting>
  <conditionalFormatting sqref="F12:F38">
    <cfRule type="cellIs" priority="14" dxfId="30" operator="lessThan">
      <formula>5</formula>
    </cfRule>
    <cfRule type="cellIs" priority="19" dxfId="31" operator="lessThan">
      <formula>0.01</formula>
    </cfRule>
  </conditionalFormatting>
  <conditionalFormatting sqref="F6:F8">
    <cfRule type="cellIs" priority="15" dxfId="31" operator="lessThan">
      <formula>0.01</formula>
    </cfRule>
  </conditionalFormatting>
  <conditionalFormatting sqref="Q13">
    <cfRule type="cellIs" priority="1" dxfId="32" operator="equal">
      <formula>152.5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Micunek</dc:creator>
  <cp:keywords/>
  <dc:description/>
  <cp:lastModifiedBy>Michal</cp:lastModifiedBy>
  <cp:lastPrinted>2012-10-06T22:30:11Z</cp:lastPrinted>
  <dcterms:created xsi:type="dcterms:W3CDTF">2001-05-11T16:05:00Z</dcterms:created>
  <dcterms:modified xsi:type="dcterms:W3CDTF">2012-10-08T09:45:54Z</dcterms:modified>
  <cp:category/>
  <cp:version/>
  <cp:contentType/>
  <cp:contentStatus/>
</cp:coreProperties>
</file>